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0\NGAN SACH\"/>
    </mc:Choice>
  </mc:AlternateContent>
  <workbookProtection workbookAlgorithmName="SHA-512" workbookHashValue="n03NVVYe/g7yCCMmEYy4j61FVwRRAF3XkraoRM9g5jdbLyo19Kz3FZhek7oIgdDaeGABEgGaZiVflIHtY5Yhtg==" workbookSaltValue="A7xyIMSTIqW1U3PLna40Vg==" workbookSpinCount="100000" lockStructure="1"/>
  <bookViews>
    <workbookView xWindow="0" yWindow="0" windowWidth="20490" windowHeight="7650" firstSheet="1" activeTab="12"/>
  </bookViews>
  <sheets>
    <sheet name="ML" sheetId="147" state="hidden" r:id="rId1"/>
    <sheet name="81" sheetId="95" r:id="rId2"/>
    <sheet name="82" sheetId="96" r:id="rId3"/>
    <sheet name="83" sheetId="97" r:id="rId4"/>
    <sheet name="84" sheetId="100" r:id="rId5"/>
    <sheet name="85" sheetId="132" r:id="rId6"/>
    <sheet name="86" sheetId="142" r:id="rId7"/>
    <sheet name="87" sheetId="143" r:id="rId8"/>
    <sheet name="88" sheetId="144" r:id="rId9"/>
    <sheet name="89" sheetId="145" r:id="rId10"/>
    <sheet name="90" sheetId="116" r:id="rId11"/>
    <sheet name="91" sheetId="146" r:id="rId12"/>
    <sheet name="92" sheetId="137" r:id="rId13"/>
    <sheet name="XDCB" sheetId="148" state="hidden" r:id="rId14"/>
  </sheets>
  <externalReferences>
    <externalReference r:id="rId15"/>
  </externalReferences>
  <definedNames>
    <definedName name="_xlnm._FilterDatabase" localSheetId="12" hidden="1">'92'!$A$41:$AA$79</definedName>
    <definedName name="ADP">#REF!</definedName>
    <definedName name="AKHAC">#REF!</definedName>
    <definedName name="ALTINH">#REF!</definedName>
    <definedName name="Anguon" localSheetId="5">'[1]Dt 2001'!#REF!</definedName>
    <definedName name="Anguon" localSheetId="9">'[1]Dt 2001'!#REF!</definedName>
    <definedName name="Anguon" localSheetId="11">'[1]Dt 2001'!#REF!</definedName>
    <definedName name="Anguon" localSheetId="12">'[1]Dt 2001'!#REF!</definedName>
    <definedName name="Anguon">'[1]Dt 2001'!#REF!</definedName>
    <definedName name="ANN">#REF!</definedName>
    <definedName name="ANQD">#REF!</definedName>
    <definedName name="ANQQH" localSheetId="5">'[1]Dt 2001'!#REF!</definedName>
    <definedName name="ANQQH" localSheetId="9">'[1]Dt 2001'!#REF!</definedName>
    <definedName name="ANQQH" localSheetId="11">'[1]Dt 2001'!#REF!</definedName>
    <definedName name="ANQQH" localSheetId="12">'[1]Dt 2001'!#REF!</definedName>
    <definedName name="ANQQH">'[1]Dt 2001'!#REF!</definedName>
    <definedName name="ANSNN" localSheetId="5">'[1]Dt 2001'!#REF!</definedName>
    <definedName name="ANSNN" localSheetId="9">'[1]Dt 2001'!#REF!</definedName>
    <definedName name="ANSNN" localSheetId="11">'[1]Dt 2001'!#REF!</definedName>
    <definedName name="ANSNN" localSheetId="12">'[1]Dt 2001'!#REF!</definedName>
    <definedName name="ANSNN">'[1]Dt 2001'!#REF!</definedName>
    <definedName name="ANSNNxnk" localSheetId="5">'[1]Dt 2001'!#REF!</definedName>
    <definedName name="ANSNNxnk" localSheetId="9">'[1]Dt 2001'!#REF!</definedName>
    <definedName name="ANSNNxnk" localSheetId="11">'[1]Dt 2001'!#REF!</definedName>
    <definedName name="ANSNNxnk" localSheetId="12">'[1]Dt 2001'!#REF!</definedName>
    <definedName name="ANSNNxnk">'[1]Dt 2001'!#REF!</definedName>
    <definedName name="APC" localSheetId="5">'[1]Dt 2001'!#REF!</definedName>
    <definedName name="APC" localSheetId="9">'[1]Dt 2001'!#REF!</definedName>
    <definedName name="APC" localSheetId="11">'[1]Dt 2001'!#REF!</definedName>
    <definedName name="APC" localSheetId="12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 localSheetId="5">'[1]Dt 2001'!#REF!</definedName>
    <definedName name="NQQH" localSheetId="9">'[1]Dt 2001'!#REF!</definedName>
    <definedName name="NQQH" localSheetId="11">'[1]Dt 2001'!#REF!</definedName>
    <definedName name="NQQH" localSheetId="12">'[1]Dt 2001'!#REF!</definedName>
    <definedName name="NQQH">'[1]Dt 2001'!#REF!</definedName>
    <definedName name="NSNN" localSheetId="5">'[1]Dt 2001'!#REF!</definedName>
    <definedName name="NSNN" localSheetId="9">'[1]Dt 2001'!#REF!</definedName>
    <definedName name="NSNN" localSheetId="11">'[1]Dt 2001'!#REF!</definedName>
    <definedName name="NSNN" localSheetId="12">'[1]Dt 2001'!#REF!</definedName>
    <definedName name="NSNN">'[1]Dt 2001'!#REF!</definedName>
    <definedName name="PC" localSheetId="5">'[1]Dt 2001'!#REF!</definedName>
    <definedName name="PC" localSheetId="9">'[1]Dt 2001'!#REF!</definedName>
    <definedName name="PC" localSheetId="11">'[1]Dt 2001'!#REF!</definedName>
    <definedName name="PC" localSheetId="12">'[1]Dt 2001'!#REF!</definedName>
    <definedName name="PC">'[1]Dt 2001'!#REF!</definedName>
    <definedName name="Phan_cap">#REF!</definedName>
    <definedName name="Phi_le_phi">#REF!</definedName>
    <definedName name="_xlnm.Print_Area" localSheetId="1">'81'!$A$1:$C$28</definedName>
    <definedName name="_xlnm.Print_Area" localSheetId="2">'82'!$A$1:$C$31</definedName>
    <definedName name="_xlnm.Print_Area" localSheetId="3">'83'!$A$1:$F$40</definedName>
    <definedName name="_xlnm.Print_Area" localSheetId="4">'84'!$A$1:$E$56</definedName>
    <definedName name="_xlnm.Print_Area" localSheetId="5">'85'!$A$1:$C$46</definedName>
    <definedName name="_xlnm.Print_Area" localSheetId="6">'86'!$A$1:$L$146</definedName>
    <definedName name="_xlnm.Print_Area" localSheetId="7">'87'!$A$1:$O$24</definedName>
    <definedName name="_xlnm.Print_Area" localSheetId="8">'88'!$A$2:$Q$116</definedName>
    <definedName name="_xlnm.Print_Area" localSheetId="9">'89'!$A$1:$Q$32</definedName>
    <definedName name="_xlnm.Print_Area" localSheetId="10">'90'!$A$1:$F$36</definedName>
    <definedName name="_xlnm.Print_Area" localSheetId="11">'91'!$A$1:$S$38</definedName>
    <definedName name="_xlnm.Print_Area" localSheetId="12">'92'!$A$1:$AA$79</definedName>
    <definedName name="_xlnm.Print_Area" localSheetId="0">ML!$A$2:$B$14</definedName>
    <definedName name="_xlnm.Print_Area">#REF!</definedName>
    <definedName name="PRINT_AREA_MI" localSheetId="5">#REF!</definedName>
    <definedName name="PRINT_AREA_MI" localSheetId="9">#REF!</definedName>
    <definedName name="PRINT_AREA_MI" localSheetId="11">#REF!</definedName>
    <definedName name="PRINT_AREA_MI" localSheetId="12">#REF!</definedName>
    <definedName name="PRINT_AREA_MI">#REF!</definedName>
    <definedName name="_xlnm.Print_Titles" localSheetId="1">'81'!$7:$7</definedName>
    <definedName name="_xlnm.Print_Titles" localSheetId="2">'82'!$7:$7</definedName>
    <definedName name="_xlnm.Print_Titles" localSheetId="3">'83'!$7:$10</definedName>
    <definedName name="_xlnm.Print_Titles" localSheetId="4">'84'!$7:$10</definedName>
    <definedName name="_xlnm.Print_Titles" localSheetId="6">'86'!$7:$9</definedName>
    <definedName name="_xlnm.Print_Titles" localSheetId="7">'87'!$9:$9</definedName>
    <definedName name="_xlnm.Print_Titles" localSheetId="8">'88'!$6:$9</definedName>
    <definedName name="_xlnm.Print_Titles" localSheetId="9">'89'!$10:$10</definedName>
    <definedName name="_xlnm.Print_Titles" localSheetId="10">'90'!$11:$11</definedName>
    <definedName name="_xlnm.Print_Titles" localSheetId="12">'92'!$A:$B,'92'!$5:$11</definedName>
    <definedName name="TW">#REF!</definedName>
  </definedNames>
  <calcPr calcId="162913"/>
</workbook>
</file>

<file path=xl/calcChain.xml><?xml version="1.0" encoding="utf-8"?>
<calcChain xmlns="http://schemas.openxmlformats.org/spreadsheetml/2006/main">
  <c r="D9" i="96" l="1"/>
  <c r="C13" i="144"/>
  <c r="E13" i="142" s="1"/>
  <c r="C14" i="144"/>
  <c r="M14" i="142" s="1"/>
  <c r="C15" i="144"/>
  <c r="C16" i="144"/>
  <c r="C17" i="144"/>
  <c r="E17" i="142" s="1"/>
  <c r="C18" i="144"/>
  <c r="C19" i="144"/>
  <c r="M19" i="142" s="1"/>
  <c r="C20" i="144"/>
  <c r="C21" i="144"/>
  <c r="M21" i="142" s="1"/>
  <c r="C22" i="144"/>
  <c r="C23" i="144"/>
  <c r="M23" i="142" s="1"/>
  <c r="C24" i="144"/>
  <c r="C25" i="144"/>
  <c r="S25" i="144" s="1"/>
  <c r="C26" i="144"/>
  <c r="M26" i="142" s="1"/>
  <c r="C27" i="144"/>
  <c r="C28" i="144"/>
  <c r="C29" i="144"/>
  <c r="M29" i="142" s="1"/>
  <c r="C30" i="144"/>
  <c r="M30" i="142" s="1"/>
  <c r="C31" i="144"/>
  <c r="C32" i="144"/>
  <c r="C33" i="144"/>
  <c r="C34" i="144"/>
  <c r="C35" i="144"/>
  <c r="M35" i="142" s="1"/>
  <c r="C36" i="144"/>
  <c r="C37" i="144"/>
  <c r="M37" i="142" s="1"/>
  <c r="C38" i="144"/>
  <c r="C39" i="144"/>
  <c r="M39" i="142" s="1"/>
  <c r="C40" i="144"/>
  <c r="C41" i="144"/>
  <c r="M41" i="142" s="1"/>
  <c r="C42" i="144"/>
  <c r="M42" i="142" s="1"/>
  <c r="C43" i="144"/>
  <c r="M43" i="142" s="1"/>
  <c r="C44" i="144"/>
  <c r="C45" i="144"/>
  <c r="C46" i="144"/>
  <c r="M46" i="142" s="1"/>
  <c r="C47" i="144"/>
  <c r="C48" i="144"/>
  <c r="C49" i="144"/>
  <c r="M49" i="142" s="1"/>
  <c r="C50" i="144"/>
  <c r="C51" i="144"/>
  <c r="C52" i="144"/>
  <c r="C53" i="144"/>
  <c r="M53" i="142" s="1"/>
  <c r="C54" i="144"/>
  <c r="C55" i="144"/>
  <c r="M55" i="142" s="1"/>
  <c r="C56" i="144"/>
  <c r="C57" i="144"/>
  <c r="C58" i="144"/>
  <c r="M58" i="142" s="1"/>
  <c r="C59" i="144"/>
  <c r="M59" i="142" s="1"/>
  <c r="C60" i="144"/>
  <c r="C61" i="144"/>
  <c r="S61" i="144" s="1"/>
  <c r="C62" i="144"/>
  <c r="M62" i="142" s="1"/>
  <c r="C63" i="144"/>
  <c r="C64" i="144"/>
  <c r="C65" i="144"/>
  <c r="C66" i="144"/>
  <c r="C67" i="144"/>
  <c r="C68" i="144"/>
  <c r="C69" i="144"/>
  <c r="M69" i="142" s="1"/>
  <c r="C70" i="144"/>
  <c r="C71" i="144"/>
  <c r="M71" i="142" s="1"/>
  <c r="C72" i="144"/>
  <c r="C73" i="144"/>
  <c r="M73" i="142" s="1"/>
  <c r="C74" i="144"/>
  <c r="M74" i="142" s="1"/>
  <c r="C75" i="144"/>
  <c r="C76" i="144"/>
  <c r="C77" i="144"/>
  <c r="S77" i="144" s="1"/>
  <c r="C78" i="144"/>
  <c r="M78" i="142" s="1"/>
  <c r="C79" i="144"/>
  <c r="M79" i="142" s="1"/>
  <c r="C80" i="144"/>
  <c r="C81" i="144"/>
  <c r="C82" i="144"/>
  <c r="C83" i="144"/>
  <c r="C84" i="144"/>
  <c r="C85" i="144"/>
  <c r="M85" i="142" s="1"/>
  <c r="C86" i="144"/>
  <c r="C87" i="144"/>
  <c r="M87" i="142" s="1"/>
  <c r="C88" i="144"/>
  <c r="C89" i="144"/>
  <c r="M89" i="142" s="1"/>
  <c r="C90" i="144"/>
  <c r="M90" i="142" s="1"/>
  <c r="C91" i="144"/>
  <c r="C92" i="144"/>
  <c r="C93" i="144"/>
  <c r="M93" i="142" s="1"/>
  <c r="C94" i="144"/>
  <c r="M94" i="142" s="1"/>
  <c r="C95" i="144"/>
  <c r="M95" i="142" s="1"/>
  <c r="C96" i="144"/>
  <c r="C97" i="144"/>
  <c r="M97" i="142" s="1"/>
  <c r="C98" i="144"/>
  <c r="C99" i="144"/>
  <c r="C100" i="144"/>
  <c r="C101" i="144"/>
  <c r="M101" i="142" s="1"/>
  <c r="C102" i="144"/>
  <c r="C103" i="144"/>
  <c r="M103" i="142" s="1"/>
  <c r="C104" i="144"/>
  <c r="C105" i="144"/>
  <c r="M105" i="142" s="1"/>
  <c r="C106" i="144"/>
  <c r="M106" i="142" s="1"/>
  <c r="C107" i="144"/>
  <c r="C108" i="144"/>
  <c r="C109" i="144"/>
  <c r="M109" i="142" s="1"/>
  <c r="C110" i="144"/>
  <c r="M110" i="142" s="1"/>
  <c r="C111" i="144"/>
  <c r="M111" i="142" s="1"/>
  <c r="C112" i="144"/>
  <c r="C113" i="144"/>
  <c r="C114" i="144"/>
  <c r="C115" i="144"/>
  <c r="C116" i="144"/>
  <c r="M13" i="142"/>
  <c r="M15" i="142"/>
  <c r="M16" i="142"/>
  <c r="M17" i="142"/>
  <c r="M18" i="142"/>
  <c r="M20" i="142"/>
  <c r="M22" i="142"/>
  <c r="M24" i="142"/>
  <c r="M25" i="142"/>
  <c r="M27" i="142"/>
  <c r="M28" i="142"/>
  <c r="M31" i="142"/>
  <c r="N31" i="142"/>
  <c r="M32" i="142"/>
  <c r="M33" i="142"/>
  <c r="M34" i="142"/>
  <c r="M36" i="142"/>
  <c r="N36" i="142" s="1"/>
  <c r="M38" i="142"/>
  <c r="M40" i="142"/>
  <c r="M44" i="142"/>
  <c r="N44" i="142" s="1"/>
  <c r="M45" i="142"/>
  <c r="M47" i="142"/>
  <c r="M48" i="142"/>
  <c r="M50" i="142"/>
  <c r="M52" i="142"/>
  <c r="N52" i="142" s="1"/>
  <c r="M54" i="142"/>
  <c r="M56" i="142"/>
  <c r="M57" i="142"/>
  <c r="M60" i="142"/>
  <c r="N60" i="142" s="1"/>
  <c r="M63" i="142"/>
  <c r="M64" i="142"/>
  <c r="M65" i="142"/>
  <c r="M66" i="142"/>
  <c r="M68" i="142"/>
  <c r="N68" i="142" s="1"/>
  <c r="M70" i="142"/>
  <c r="M72" i="142"/>
  <c r="M75" i="142"/>
  <c r="M76" i="142"/>
  <c r="N76" i="142" s="1"/>
  <c r="M80" i="142"/>
  <c r="M81" i="142"/>
  <c r="M82" i="142"/>
  <c r="M84" i="142"/>
  <c r="N84" i="142" s="1"/>
  <c r="M86" i="142"/>
  <c r="M88" i="142"/>
  <c r="M91" i="142"/>
  <c r="M92" i="142"/>
  <c r="N92" i="142" s="1"/>
  <c r="M96" i="142"/>
  <c r="M98" i="142"/>
  <c r="M100" i="142"/>
  <c r="N100" i="142" s="1"/>
  <c r="M102" i="142"/>
  <c r="M104" i="142"/>
  <c r="M107" i="142"/>
  <c r="M108" i="142"/>
  <c r="M112" i="142"/>
  <c r="M113" i="142"/>
  <c r="M114" i="142"/>
  <c r="C64" i="142"/>
  <c r="C65" i="142"/>
  <c r="C68" i="142"/>
  <c r="C116" i="142"/>
  <c r="E18" i="142"/>
  <c r="N18" i="142" s="1"/>
  <c r="E19" i="142"/>
  <c r="N19" i="142" s="1"/>
  <c r="E20" i="142"/>
  <c r="E21" i="142"/>
  <c r="E22" i="142"/>
  <c r="N22" i="142" s="1"/>
  <c r="E23" i="142"/>
  <c r="E24" i="142"/>
  <c r="E25" i="142"/>
  <c r="N25" i="142" s="1"/>
  <c r="E26" i="142"/>
  <c r="N26" i="142" s="1"/>
  <c r="E27" i="142"/>
  <c r="N27" i="142" s="1"/>
  <c r="E28" i="142"/>
  <c r="E29" i="142"/>
  <c r="E30" i="142"/>
  <c r="E31" i="142"/>
  <c r="E32" i="142"/>
  <c r="E33" i="142"/>
  <c r="N33" i="142" s="1"/>
  <c r="E34" i="142"/>
  <c r="N34" i="142" s="1"/>
  <c r="E35" i="142"/>
  <c r="E36" i="142"/>
  <c r="E37" i="142"/>
  <c r="E38" i="142"/>
  <c r="N38" i="142" s="1"/>
  <c r="E39" i="142"/>
  <c r="E40" i="142"/>
  <c r="E41" i="142"/>
  <c r="E42" i="142"/>
  <c r="N42" i="142" s="1"/>
  <c r="E43" i="142"/>
  <c r="E44" i="142"/>
  <c r="E45" i="142"/>
  <c r="N45" i="142" s="1"/>
  <c r="E46" i="142"/>
  <c r="E47" i="142"/>
  <c r="E48" i="142"/>
  <c r="E49" i="142"/>
  <c r="E50" i="142"/>
  <c r="N50" i="142" s="1"/>
  <c r="E51" i="142"/>
  <c r="E52" i="142"/>
  <c r="E53" i="142"/>
  <c r="E54" i="142"/>
  <c r="E55" i="142"/>
  <c r="E56" i="142"/>
  <c r="E57" i="142"/>
  <c r="N57" i="142" s="1"/>
  <c r="E58" i="142"/>
  <c r="N58" i="142" s="1"/>
  <c r="E59" i="142"/>
  <c r="E60" i="142"/>
  <c r="E61" i="142"/>
  <c r="E62" i="142"/>
  <c r="E63" i="142"/>
  <c r="E64" i="142"/>
  <c r="E65" i="142"/>
  <c r="N65" i="142" s="1"/>
  <c r="E66" i="142"/>
  <c r="N66" i="142" s="1"/>
  <c r="E67" i="142"/>
  <c r="C67" i="142" s="1"/>
  <c r="E68" i="142"/>
  <c r="E69" i="142"/>
  <c r="E70" i="142"/>
  <c r="N70" i="142" s="1"/>
  <c r="E71" i="142"/>
  <c r="E72" i="142"/>
  <c r="E73" i="142"/>
  <c r="E74" i="142"/>
  <c r="N74" i="142" s="1"/>
  <c r="E75" i="142"/>
  <c r="N75" i="142" s="1"/>
  <c r="E76" i="142"/>
  <c r="E77" i="142"/>
  <c r="E78" i="142"/>
  <c r="E79" i="142"/>
  <c r="E80" i="142"/>
  <c r="E81" i="142"/>
  <c r="N81" i="142" s="1"/>
  <c r="E82" i="142"/>
  <c r="N82" i="142" s="1"/>
  <c r="E83" i="142"/>
  <c r="E84" i="142"/>
  <c r="E85" i="142"/>
  <c r="E86" i="142"/>
  <c r="E87" i="142"/>
  <c r="E88" i="142"/>
  <c r="E89" i="142"/>
  <c r="E90" i="142"/>
  <c r="N90" i="142" s="1"/>
  <c r="E91" i="142"/>
  <c r="N91" i="142" s="1"/>
  <c r="E92" i="142"/>
  <c r="E93" i="142"/>
  <c r="E94" i="142"/>
  <c r="E95" i="142"/>
  <c r="E96" i="142"/>
  <c r="E97" i="142"/>
  <c r="N97" i="142" s="1"/>
  <c r="E98" i="142"/>
  <c r="N98" i="142" s="1"/>
  <c r="E99" i="142"/>
  <c r="E100" i="142"/>
  <c r="E101" i="142"/>
  <c r="E102" i="142"/>
  <c r="N102" i="142" s="1"/>
  <c r="E103" i="142"/>
  <c r="E104" i="142"/>
  <c r="E105" i="142"/>
  <c r="E106" i="142"/>
  <c r="N106" i="142" s="1"/>
  <c r="E107" i="142"/>
  <c r="N107" i="142" s="1"/>
  <c r="E108" i="142"/>
  <c r="E109" i="142"/>
  <c r="E110" i="142"/>
  <c r="E111" i="142"/>
  <c r="E112" i="142"/>
  <c r="E113" i="142"/>
  <c r="N113" i="142" s="1"/>
  <c r="E114" i="142"/>
  <c r="N114" i="142" s="1"/>
  <c r="E115" i="142"/>
  <c r="E15" i="142"/>
  <c r="E16" i="142"/>
  <c r="A113" i="142"/>
  <c r="A114" i="142"/>
  <c r="A115" i="142"/>
  <c r="A116" i="142"/>
  <c r="B112" i="142"/>
  <c r="B113" i="142"/>
  <c r="B114" i="142"/>
  <c r="B115" i="142"/>
  <c r="B116" i="142"/>
  <c r="B13" i="142"/>
  <c r="B14" i="142"/>
  <c r="B15" i="142"/>
  <c r="B16" i="142"/>
  <c r="B17" i="142"/>
  <c r="B18" i="142"/>
  <c r="B19" i="142"/>
  <c r="B20" i="142"/>
  <c r="B21" i="142"/>
  <c r="B22" i="142"/>
  <c r="B23" i="142"/>
  <c r="B24" i="142"/>
  <c r="B25" i="142"/>
  <c r="B26" i="142"/>
  <c r="B27" i="142"/>
  <c r="B28" i="142"/>
  <c r="B29" i="142"/>
  <c r="B30" i="142"/>
  <c r="B31" i="142"/>
  <c r="B32" i="142"/>
  <c r="B33" i="142"/>
  <c r="B34" i="142"/>
  <c r="B35" i="142"/>
  <c r="B36" i="142"/>
  <c r="B37" i="142"/>
  <c r="B38" i="142"/>
  <c r="B39" i="142"/>
  <c r="B40" i="142"/>
  <c r="B41" i="142"/>
  <c r="B42" i="142"/>
  <c r="B43" i="142"/>
  <c r="B44" i="142"/>
  <c r="B45" i="142"/>
  <c r="B46" i="142"/>
  <c r="B47" i="142"/>
  <c r="B48" i="142"/>
  <c r="B49" i="142"/>
  <c r="B50" i="142"/>
  <c r="B51" i="142"/>
  <c r="B52" i="142"/>
  <c r="B53" i="142"/>
  <c r="B54" i="142"/>
  <c r="B55" i="142"/>
  <c r="B56" i="142"/>
  <c r="B57" i="142"/>
  <c r="B58" i="142"/>
  <c r="B59" i="142"/>
  <c r="B60" i="142"/>
  <c r="B61" i="142"/>
  <c r="B62" i="142"/>
  <c r="B63" i="142"/>
  <c r="B64" i="142"/>
  <c r="B65" i="142"/>
  <c r="B66" i="142"/>
  <c r="B67" i="142"/>
  <c r="B68" i="142"/>
  <c r="B69" i="142"/>
  <c r="B70" i="142"/>
  <c r="B71" i="142"/>
  <c r="B72" i="142"/>
  <c r="B73" i="142"/>
  <c r="B74" i="142"/>
  <c r="B75" i="142"/>
  <c r="B76" i="142"/>
  <c r="B77" i="142"/>
  <c r="B78" i="142"/>
  <c r="B79" i="142"/>
  <c r="B80" i="142"/>
  <c r="B81" i="142"/>
  <c r="B82" i="142"/>
  <c r="B83" i="142"/>
  <c r="B84" i="142"/>
  <c r="B85" i="142"/>
  <c r="B86" i="142"/>
  <c r="B87" i="142"/>
  <c r="B88" i="142"/>
  <c r="B89" i="142"/>
  <c r="B90" i="142"/>
  <c r="B91" i="142"/>
  <c r="B92" i="142"/>
  <c r="B93" i="142"/>
  <c r="B94" i="142"/>
  <c r="B95" i="142"/>
  <c r="B96" i="142"/>
  <c r="B97" i="142"/>
  <c r="B98" i="142"/>
  <c r="B99" i="142"/>
  <c r="B100" i="142"/>
  <c r="B101" i="142"/>
  <c r="B102" i="142"/>
  <c r="B103" i="142"/>
  <c r="B104" i="142"/>
  <c r="B105" i="142"/>
  <c r="B106" i="142"/>
  <c r="B107" i="142"/>
  <c r="B108" i="142"/>
  <c r="B109" i="142"/>
  <c r="B110" i="142"/>
  <c r="B111" i="142"/>
  <c r="E12" i="142"/>
  <c r="S91" i="144"/>
  <c r="S111" i="144"/>
  <c r="C12" i="144"/>
  <c r="M12" i="142" s="1"/>
  <c r="S13" i="144"/>
  <c r="S15" i="144"/>
  <c r="S16" i="144"/>
  <c r="S17" i="144"/>
  <c r="S18" i="144"/>
  <c r="S20" i="144"/>
  <c r="S21" i="144"/>
  <c r="S24" i="144"/>
  <c r="S28" i="144"/>
  <c r="S29" i="144"/>
  <c r="S32" i="144"/>
  <c r="S33" i="144"/>
  <c r="S35" i="144"/>
  <c r="S36" i="144"/>
  <c r="S39" i="144"/>
  <c r="S40" i="144"/>
  <c r="S41" i="144"/>
  <c r="S42" i="144"/>
  <c r="S43" i="144"/>
  <c r="S44" i="144"/>
  <c r="S45" i="144"/>
  <c r="S47" i="144"/>
  <c r="S48" i="144"/>
  <c r="S49" i="144"/>
  <c r="S50" i="144"/>
  <c r="S52" i="144"/>
  <c r="S53" i="144"/>
  <c r="S56" i="144"/>
  <c r="S57" i="144"/>
  <c r="S59" i="144"/>
  <c r="S60" i="144"/>
  <c r="S63" i="144"/>
  <c r="S64" i="144"/>
  <c r="S65" i="144"/>
  <c r="S66" i="144"/>
  <c r="S68" i="144"/>
  <c r="S69" i="144"/>
  <c r="S72" i="144"/>
  <c r="S73" i="144"/>
  <c r="S75" i="144"/>
  <c r="S76" i="144"/>
  <c r="S79" i="144"/>
  <c r="S80" i="144"/>
  <c r="S81" i="144"/>
  <c r="S82" i="144"/>
  <c r="S84" i="144"/>
  <c r="S85" i="144"/>
  <c r="S88" i="144"/>
  <c r="S89" i="144"/>
  <c r="S92" i="144"/>
  <c r="S95" i="144"/>
  <c r="S96" i="144"/>
  <c r="S97" i="144"/>
  <c r="S98" i="144"/>
  <c r="S100" i="144"/>
  <c r="S101" i="144"/>
  <c r="S104" i="144"/>
  <c r="S105" i="144"/>
  <c r="S107" i="144"/>
  <c r="S108" i="144"/>
  <c r="S112" i="144"/>
  <c r="S113" i="144"/>
  <c r="S114" i="144"/>
  <c r="S116" i="144"/>
  <c r="S12" i="144"/>
  <c r="N93" i="142" l="1"/>
  <c r="N29" i="142"/>
  <c r="N109" i="142"/>
  <c r="N12" i="142"/>
  <c r="N88" i="142"/>
  <c r="N49" i="142"/>
  <c r="N108" i="142"/>
  <c r="N86" i="142"/>
  <c r="M77" i="142"/>
  <c r="N77" i="142" s="1"/>
  <c r="N40" i="142"/>
  <c r="N20" i="142"/>
  <c r="N56" i="142"/>
  <c r="C66" i="142"/>
  <c r="N104" i="142"/>
  <c r="N63" i="142"/>
  <c r="N54" i="142"/>
  <c r="N28" i="142"/>
  <c r="N95" i="142"/>
  <c r="N59" i="142"/>
  <c r="N43" i="142"/>
  <c r="N72" i="142"/>
  <c r="N105" i="142"/>
  <c r="N89" i="142"/>
  <c r="N73" i="142"/>
  <c r="N41" i="142"/>
  <c r="M61" i="142"/>
  <c r="N61" i="142" s="1"/>
  <c r="N24" i="142"/>
  <c r="S109" i="144"/>
  <c r="S93" i="144"/>
  <c r="S115" i="144"/>
  <c r="S99" i="144"/>
  <c r="S83" i="144"/>
  <c r="S67" i="144"/>
  <c r="S51" i="144"/>
  <c r="S27" i="144"/>
  <c r="S31" i="144"/>
  <c r="N13" i="142"/>
  <c r="N110" i="142"/>
  <c r="N94" i="142"/>
  <c r="N78" i="142"/>
  <c r="N62" i="142"/>
  <c r="N46" i="142"/>
  <c r="N30" i="142"/>
  <c r="N101" i="142"/>
  <c r="N85" i="142"/>
  <c r="N69" i="142"/>
  <c r="N53" i="142"/>
  <c r="N37" i="142"/>
  <c r="N21" i="142"/>
  <c r="N17" i="142"/>
  <c r="N35" i="142"/>
  <c r="S26" i="144"/>
  <c r="S103" i="144"/>
  <c r="S71" i="144"/>
  <c r="N103" i="142"/>
  <c r="M99" i="142"/>
  <c r="N99" i="142" s="1"/>
  <c r="N71" i="142"/>
  <c r="M67" i="142"/>
  <c r="N67" i="142" s="1"/>
  <c r="N39" i="142"/>
  <c r="S106" i="144"/>
  <c r="S74" i="144"/>
  <c r="S37" i="144"/>
  <c r="S19" i="144"/>
  <c r="N112" i="142"/>
  <c r="N80" i="142"/>
  <c r="N48" i="142"/>
  <c r="N16" i="142"/>
  <c r="N111" i="142"/>
  <c r="N79" i="142"/>
  <c r="N47" i="142"/>
  <c r="N15" i="142"/>
  <c r="M83" i="142"/>
  <c r="N83" i="142" s="1"/>
  <c r="S23" i="144"/>
  <c r="S87" i="144"/>
  <c r="S55" i="144"/>
  <c r="E14" i="142"/>
  <c r="M115" i="142"/>
  <c r="N115" i="142" s="1"/>
  <c r="N87" i="142"/>
  <c r="N55" i="142"/>
  <c r="M51" i="142"/>
  <c r="N51" i="142" s="1"/>
  <c r="N23" i="142"/>
  <c r="S90" i="144"/>
  <c r="S58" i="144"/>
  <c r="S34" i="144"/>
  <c r="N96" i="142"/>
  <c r="N64" i="142"/>
  <c r="N32" i="142"/>
  <c r="S102" i="144"/>
  <c r="S86" i="144"/>
  <c r="S70" i="144"/>
  <c r="S54" i="144"/>
  <c r="S38" i="144"/>
  <c r="S22" i="144"/>
  <c r="S110" i="144"/>
  <c r="S94" i="144"/>
  <c r="S78" i="144"/>
  <c r="S62" i="144"/>
  <c r="S46" i="144"/>
  <c r="S30" i="144"/>
  <c r="S14" i="144"/>
  <c r="M11" i="142" l="1"/>
  <c r="N14" i="142"/>
  <c r="N11" i="142"/>
  <c r="C11" i="144" l="1"/>
  <c r="E11" i="144"/>
  <c r="C33" i="132" s="1"/>
  <c r="F11" i="144"/>
  <c r="G11" i="144"/>
  <c r="C31" i="132" s="1"/>
  <c r="H11" i="144"/>
  <c r="C34" i="132" s="1"/>
  <c r="I11" i="144"/>
  <c r="C35" i="132" s="1"/>
  <c r="J11" i="144"/>
  <c r="K11" i="144"/>
  <c r="C37" i="132" s="1"/>
  <c r="L11" i="144"/>
  <c r="M11" i="144"/>
  <c r="N11" i="144"/>
  <c r="O11" i="144"/>
  <c r="P11" i="144"/>
  <c r="Q11" i="144"/>
  <c r="D11" i="144"/>
  <c r="D12" i="116"/>
  <c r="X76" i="137"/>
  <c r="Y76" i="137"/>
  <c r="Z76" i="137"/>
  <c r="AA76" i="137"/>
  <c r="W78" i="137"/>
  <c r="W79" i="137"/>
  <c r="W77" i="137"/>
  <c r="X74" i="137"/>
  <c r="Y74" i="137"/>
  <c r="Z74" i="137"/>
  <c r="AA74" i="137"/>
  <c r="W75" i="137"/>
  <c r="W74" i="137" s="1"/>
  <c r="W62" i="137"/>
  <c r="W63" i="137"/>
  <c r="W64" i="137"/>
  <c r="W65" i="137"/>
  <c r="W66" i="137"/>
  <c r="W67" i="137"/>
  <c r="W69" i="137"/>
  <c r="W71" i="137"/>
  <c r="W72" i="137"/>
  <c r="W73" i="137"/>
  <c r="W61" i="137"/>
  <c r="W54" i="137"/>
  <c r="W55" i="137"/>
  <c r="W56" i="137"/>
  <c r="W57" i="137"/>
  <c r="W58" i="137"/>
  <c r="W59" i="137"/>
  <c r="X46" i="137"/>
  <c r="Y46" i="137"/>
  <c r="X43" i="137"/>
  <c r="Y43" i="137"/>
  <c r="Z43" i="137"/>
  <c r="X41" i="137"/>
  <c r="Y41" i="137"/>
  <c r="Z41" i="137"/>
  <c r="H44" i="137"/>
  <c r="H45" i="137"/>
  <c r="H47" i="137"/>
  <c r="H48" i="137"/>
  <c r="H49" i="137"/>
  <c r="H50" i="137"/>
  <c r="H51" i="137"/>
  <c r="H52" i="137"/>
  <c r="H53" i="137"/>
  <c r="H54" i="137"/>
  <c r="H55" i="137"/>
  <c r="H56" i="137"/>
  <c r="H57" i="137"/>
  <c r="H58" i="137"/>
  <c r="H59" i="137"/>
  <c r="H61" i="137"/>
  <c r="H62" i="137"/>
  <c r="H63" i="137"/>
  <c r="H64" i="137"/>
  <c r="H65" i="137"/>
  <c r="H66" i="137"/>
  <c r="H67" i="137"/>
  <c r="H68" i="137"/>
  <c r="H69" i="137"/>
  <c r="H70" i="137"/>
  <c r="H71" i="137"/>
  <c r="H72" i="137"/>
  <c r="H73" i="137"/>
  <c r="H74" i="137"/>
  <c r="H75" i="137"/>
  <c r="H77" i="137"/>
  <c r="H78" i="137"/>
  <c r="H79" i="137"/>
  <c r="H42" i="137"/>
  <c r="G43" i="137"/>
  <c r="G44" i="137"/>
  <c r="G45" i="137"/>
  <c r="G46" i="137"/>
  <c r="G47" i="137"/>
  <c r="G48" i="137"/>
  <c r="G49" i="137"/>
  <c r="G50" i="137"/>
  <c r="G51" i="137"/>
  <c r="G52" i="137"/>
  <c r="G53" i="137"/>
  <c r="G54" i="137"/>
  <c r="G55" i="137"/>
  <c r="G56" i="137"/>
  <c r="G57" i="137"/>
  <c r="G58" i="137"/>
  <c r="G59" i="137"/>
  <c r="G61" i="137"/>
  <c r="G62" i="137"/>
  <c r="G63" i="137"/>
  <c r="G64" i="137"/>
  <c r="G65" i="137"/>
  <c r="G66" i="137"/>
  <c r="G67" i="137"/>
  <c r="G68" i="137"/>
  <c r="G69" i="137"/>
  <c r="G70" i="137"/>
  <c r="G71" i="137"/>
  <c r="G72" i="137"/>
  <c r="G73" i="137"/>
  <c r="G74" i="137"/>
  <c r="G75" i="137"/>
  <c r="G76" i="137"/>
  <c r="G77" i="137"/>
  <c r="G78" i="137"/>
  <c r="G79" i="137"/>
  <c r="G42" i="137"/>
  <c r="E43" i="137"/>
  <c r="F43" i="137"/>
  <c r="E44" i="137"/>
  <c r="F44" i="137"/>
  <c r="E45" i="137"/>
  <c r="F45" i="137"/>
  <c r="E46" i="137"/>
  <c r="F46" i="137"/>
  <c r="E47" i="137"/>
  <c r="F47" i="137"/>
  <c r="E48" i="137"/>
  <c r="F48" i="137"/>
  <c r="E49" i="137"/>
  <c r="F49" i="137"/>
  <c r="E50" i="137"/>
  <c r="F50" i="137"/>
  <c r="E51" i="137"/>
  <c r="F51" i="137"/>
  <c r="E52" i="137"/>
  <c r="F52" i="137"/>
  <c r="E53" i="137"/>
  <c r="F53" i="137"/>
  <c r="E54" i="137"/>
  <c r="F54" i="137"/>
  <c r="E55" i="137"/>
  <c r="F55" i="137"/>
  <c r="E56" i="137"/>
  <c r="F56" i="137"/>
  <c r="E57" i="137"/>
  <c r="F57" i="137"/>
  <c r="E58" i="137"/>
  <c r="F58" i="137"/>
  <c r="E59" i="137"/>
  <c r="F59" i="137"/>
  <c r="E60" i="137"/>
  <c r="E61" i="137"/>
  <c r="F61" i="137"/>
  <c r="E62" i="137"/>
  <c r="F62" i="137"/>
  <c r="E63" i="137"/>
  <c r="F63" i="137"/>
  <c r="E64" i="137"/>
  <c r="F64" i="137"/>
  <c r="E65" i="137"/>
  <c r="F65" i="137"/>
  <c r="E66" i="137"/>
  <c r="F66" i="137"/>
  <c r="E67" i="137"/>
  <c r="F67" i="137"/>
  <c r="E68" i="137"/>
  <c r="F68" i="137"/>
  <c r="E69" i="137"/>
  <c r="F69" i="137"/>
  <c r="E70" i="137"/>
  <c r="F70" i="137"/>
  <c r="E71" i="137"/>
  <c r="F71" i="137"/>
  <c r="E72" i="137"/>
  <c r="F72" i="137"/>
  <c r="E73" i="137"/>
  <c r="F73" i="137"/>
  <c r="E74" i="137"/>
  <c r="F74" i="137"/>
  <c r="E75" i="137"/>
  <c r="F75" i="137"/>
  <c r="E76" i="137"/>
  <c r="F76" i="137"/>
  <c r="E77" i="137"/>
  <c r="F77" i="137"/>
  <c r="E78" i="137"/>
  <c r="F78" i="137"/>
  <c r="E79" i="137"/>
  <c r="F79" i="137"/>
  <c r="F42" i="137"/>
  <c r="E42" i="137"/>
  <c r="D43" i="137"/>
  <c r="D44" i="137"/>
  <c r="D45" i="137"/>
  <c r="D46" i="137"/>
  <c r="D47" i="137"/>
  <c r="D48" i="137"/>
  <c r="D49" i="137"/>
  <c r="D50" i="137"/>
  <c r="D51" i="137"/>
  <c r="D52" i="137"/>
  <c r="D53" i="137"/>
  <c r="D54" i="137"/>
  <c r="D55" i="137"/>
  <c r="D56" i="137"/>
  <c r="D57" i="137"/>
  <c r="D58" i="137"/>
  <c r="D59" i="137"/>
  <c r="D60" i="137"/>
  <c r="D61" i="137"/>
  <c r="D62" i="137"/>
  <c r="D63" i="137"/>
  <c r="D64" i="137"/>
  <c r="D65" i="137"/>
  <c r="D66" i="137"/>
  <c r="D67" i="137"/>
  <c r="D68" i="137"/>
  <c r="D69" i="137"/>
  <c r="D70" i="137"/>
  <c r="D71" i="137"/>
  <c r="D72" i="137"/>
  <c r="D73" i="137"/>
  <c r="D74" i="137"/>
  <c r="D75" i="137"/>
  <c r="D76" i="137"/>
  <c r="D77" i="137"/>
  <c r="D78" i="137"/>
  <c r="D79" i="137"/>
  <c r="D42" i="137"/>
  <c r="C42" i="137"/>
  <c r="A51" i="137"/>
  <c r="B51" i="137"/>
  <c r="A52" i="137"/>
  <c r="B52" i="137"/>
  <c r="A53" i="137"/>
  <c r="B53" i="137"/>
  <c r="A54" i="137"/>
  <c r="B54" i="137"/>
  <c r="A55" i="137"/>
  <c r="B55" i="137"/>
  <c r="A56" i="137"/>
  <c r="B56" i="137"/>
  <c r="A57" i="137"/>
  <c r="B57" i="137"/>
  <c r="A58" i="137"/>
  <c r="B58" i="137"/>
  <c r="A59" i="137"/>
  <c r="B59" i="137"/>
  <c r="A60" i="137"/>
  <c r="B60" i="137"/>
  <c r="A61" i="137"/>
  <c r="B61" i="137"/>
  <c r="A62" i="137"/>
  <c r="B62" i="137"/>
  <c r="A63" i="137"/>
  <c r="B63" i="137"/>
  <c r="A64" i="137"/>
  <c r="B64" i="137"/>
  <c r="A65" i="137"/>
  <c r="B65" i="137"/>
  <c r="A66" i="137"/>
  <c r="B66" i="137"/>
  <c r="A67" i="137"/>
  <c r="B67" i="137"/>
  <c r="A68" i="137"/>
  <c r="B68" i="137"/>
  <c r="A69" i="137"/>
  <c r="B69" i="137"/>
  <c r="A70" i="137"/>
  <c r="B70" i="137"/>
  <c r="A71" i="137"/>
  <c r="B71" i="137"/>
  <c r="A72" i="137"/>
  <c r="B72" i="137"/>
  <c r="A73" i="137"/>
  <c r="B73" i="137"/>
  <c r="A74" i="137"/>
  <c r="B74" i="137"/>
  <c r="A75" i="137"/>
  <c r="B75" i="137"/>
  <c r="A76" i="137"/>
  <c r="B76" i="137"/>
  <c r="A77" i="137"/>
  <c r="B77" i="137"/>
  <c r="A78" i="137"/>
  <c r="B78" i="137"/>
  <c r="A79" i="137"/>
  <c r="B79" i="137"/>
  <c r="A42" i="137"/>
  <c r="B42" i="137"/>
  <c r="A43" i="137"/>
  <c r="B43" i="137"/>
  <c r="A44" i="137"/>
  <c r="B44" i="137"/>
  <c r="A45" i="137"/>
  <c r="B45" i="137"/>
  <c r="A46" i="137"/>
  <c r="B46" i="137"/>
  <c r="A47" i="137"/>
  <c r="B47" i="137"/>
  <c r="A48" i="137"/>
  <c r="B48" i="137"/>
  <c r="A49" i="137"/>
  <c r="B49" i="137"/>
  <c r="A50" i="137"/>
  <c r="B50" i="137"/>
  <c r="B41" i="137"/>
  <c r="A41" i="137"/>
  <c r="Q46" i="148"/>
  <c r="Q30" i="148" s="1"/>
  <c r="N46" i="148"/>
  <c r="M46" i="148"/>
  <c r="L46" i="148"/>
  <c r="H76" i="137" s="1"/>
  <c r="N44" i="148"/>
  <c r="N38" i="148"/>
  <c r="N37" i="148"/>
  <c r="N30" i="148" s="1"/>
  <c r="Q31" i="148"/>
  <c r="P30" i="148"/>
  <c r="O30" i="148"/>
  <c r="M30" i="148"/>
  <c r="L30" i="148"/>
  <c r="H60" i="137" s="1"/>
  <c r="K30" i="148"/>
  <c r="G60" i="137" s="1"/>
  <c r="J30" i="148"/>
  <c r="F60" i="137" s="1"/>
  <c r="Q19" i="148"/>
  <c r="P19" i="148"/>
  <c r="O19" i="148"/>
  <c r="O10" i="148" s="1"/>
  <c r="O9" i="148" s="1"/>
  <c r="M19" i="148"/>
  <c r="L19" i="148"/>
  <c r="N16" i="148"/>
  <c r="M16" i="148"/>
  <c r="L16" i="148"/>
  <c r="H46" i="137" s="1"/>
  <c r="N13" i="148"/>
  <c r="N10" i="148" s="1"/>
  <c r="M13" i="148"/>
  <c r="M10" i="148" s="1"/>
  <c r="M9" i="148" s="1"/>
  <c r="L13" i="148"/>
  <c r="L10" i="148" s="1"/>
  <c r="L9" i="148" s="1"/>
  <c r="K13" i="148"/>
  <c r="N11" i="148"/>
  <c r="M11" i="148"/>
  <c r="L11" i="148"/>
  <c r="K11" i="148"/>
  <c r="B8" i="148"/>
  <c r="C8" i="148" s="1"/>
  <c r="D8" i="148" s="1"/>
  <c r="E8" i="148" s="1"/>
  <c r="F8" i="148" s="1"/>
  <c r="G8" i="148" s="1"/>
  <c r="H8" i="148" s="1"/>
  <c r="I8" i="148" s="1"/>
  <c r="J8" i="148" s="1"/>
  <c r="K8" i="148" s="1"/>
  <c r="L8" i="148" s="1"/>
  <c r="M8" i="148" s="1"/>
  <c r="N8" i="148" s="1"/>
  <c r="O8" i="148" s="1"/>
  <c r="P8" i="148" s="1"/>
  <c r="Q10" i="148" l="1"/>
  <c r="Q9" i="148" s="1"/>
  <c r="C36" i="132"/>
  <c r="P10" i="148"/>
  <c r="P9" i="148" s="1"/>
  <c r="H43" i="137"/>
  <c r="N9" i="148"/>
  <c r="W76" i="137"/>
  <c r="F12" i="116"/>
  <c r="C36" i="116"/>
  <c r="E12" i="116"/>
  <c r="D15" i="145"/>
  <c r="D17" i="145"/>
  <c r="O13" i="143"/>
  <c r="P13" i="143"/>
  <c r="P7" i="143"/>
  <c r="O7" i="143"/>
  <c r="N7" i="143"/>
  <c r="F7" i="143"/>
  <c r="G7" i="143"/>
  <c r="H7" i="143"/>
  <c r="I7" i="143"/>
  <c r="J7" i="143"/>
  <c r="K7" i="143"/>
  <c r="L7" i="143"/>
  <c r="M7" i="143"/>
  <c r="D22" i="145" l="1"/>
  <c r="D18" i="145"/>
  <c r="D14" i="145"/>
  <c r="D21" i="145"/>
  <c r="D13" i="145"/>
  <c r="D20" i="145"/>
  <c r="D16" i="145"/>
  <c r="D19" i="145"/>
  <c r="C146" i="142" l="1"/>
  <c r="A112" i="142" l="1"/>
  <c r="A108" i="142"/>
  <c r="A109" i="142"/>
  <c r="A110" i="142"/>
  <c r="A111" i="142"/>
  <c r="A61" i="142"/>
  <c r="A62" i="142"/>
  <c r="A63" i="142"/>
  <c r="A64" i="142"/>
  <c r="A65" i="142"/>
  <c r="A66" i="142"/>
  <c r="A67" i="142"/>
  <c r="A68" i="142"/>
  <c r="A69" i="142"/>
  <c r="A70" i="142"/>
  <c r="A71" i="142"/>
  <c r="A72" i="142"/>
  <c r="A73" i="142"/>
  <c r="A74" i="142"/>
  <c r="A75" i="142"/>
  <c r="A76" i="142"/>
  <c r="A77" i="142"/>
  <c r="A78" i="142"/>
  <c r="A79" i="142"/>
  <c r="A80" i="142"/>
  <c r="A81" i="142"/>
  <c r="A82" i="142"/>
  <c r="A83" i="142"/>
  <c r="A84" i="142"/>
  <c r="A85" i="142"/>
  <c r="A86" i="142"/>
  <c r="A87" i="142"/>
  <c r="A88" i="142"/>
  <c r="A89" i="142"/>
  <c r="A90" i="142"/>
  <c r="A91" i="142"/>
  <c r="A92" i="142"/>
  <c r="A93" i="142"/>
  <c r="A94" i="142"/>
  <c r="A95" i="142"/>
  <c r="A96" i="142"/>
  <c r="A97" i="142"/>
  <c r="A98" i="142"/>
  <c r="A99" i="142"/>
  <c r="A100" i="142"/>
  <c r="A101" i="142"/>
  <c r="A102" i="142"/>
  <c r="A103" i="142"/>
  <c r="A104" i="142"/>
  <c r="A105" i="142"/>
  <c r="A106" i="142"/>
  <c r="A107" i="142"/>
  <c r="K12" i="145" l="1"/>
  <c r="K13" i="145"/>
  <c r="C13" i="145" s="1"/>
  <c r="K14" i="145"/>
  <c r="C14" i="145" s="1"/>
  <c r="K15" i="145"/>
  <c r="C15" i="145" s="1"/>
  <c r="K16" i="145"/>
  <c r="C16" i="145" s="1"/>
  <c r="K17" i="145"/>
  <c r="C17" i="145" s="1"/>
  <c r="K18" i="145"/>
  <c r="C18" i="145" s="1"/>
  <c r="K19" i="145"/>
  <c r="C19" i="145" s="1"/>
  <c r="K20" i="145"/>
  <c r="C20" i="145" s="1"/>
  <c r="K21" i="145"/>
  <c r="C21" i="145" s="1"/>
  <c r="K22" i="145"/>
  <c r="C22" i="145" s="1"/>
  <c r="K23" i="145"/>
  <c r="K24" i="145"/>
  <c r="K25" i="145"/>
  <c r="K26" i="145"/>
  <c r="K27" i="145"/>
  <c r="K28" i="145"/>
  <c r="K29" i="145"/>
  <c r="K30" i="145"/>
  <c r="K31" i="145"/>
  <c r="K32" i="145"/>
  <c r="O11" i="145"/>
  <c r="E48" i="100" s="1"/>
  <c r="P11" i="145"/>
  <c r="M69" i="137"/>
  <c r="M68" i="137" s="1"/>
  <c r="X68" i="137"/>
  <c r="W68" i="137" s="1"/>
  <c r="V68" i="137"/>
  <c r="U68" i="137"/>
  <c r="T68" i="137"/>
  <c r="S68" i="137"/>
  <c r="R68" i="137"/>
  <c r="Q68" i="137"/>
  <c r="P68" i="137"/>
  <c r="O68" i="137"/>
  <c r="N68" i="137"/>
  <c r="L68" i="137"/>
  <c r="K68" i="137"/>
  <c r="J68" i="137"/>
  <c r="I68" i="137"/>
  <c r="R79" i="137"/>
  <c r="M79" i="137"/>
  <c r="R78" i="137"/>
  <c r="M78" i="137"/>
  <c r="R77" i="137"/>
  <c r="M77" i="137"/>
  <c r="R76" i="137"/>
  <c r="M76" i="137"/>
  <c r="R75" i="137"/>
  <c r="M75" i="137"/>
  <c r="R74" i="137"/>
  <c r="M74" i="137"/>
  <c r="R73" i="137"/>
  <c r="M73" i="137"/>
  <c r="R72" i="137"/>
  <c r="M72" i="137"/>
  <c r="R71" i="137"/>
  <c r="M71" i="137"/>
  <c r="AA60" i="137"/>
  <c r="AA53" i="137" s="1"/>
  <c r="Z60" i="137"/>
  <c r="Y60" i="137"/>
  <c r="Y40" i="137" s="1"/>
  <c r="Y12" i="137" s="1"/>
  <c r="X70" i="137"/>
  <c r="V70" i="137"/>
  <c r="U70" i="137"/>
  <c r="T70" i="137"/>
  <c r="S70" i="137"/>
  <c r="Q70" i="137"/>
  <c r="P70" i="137"/>
  <c r="O70" i="137"/>
  <c r="N70" i="137"/>
  <c r="L70" i="137"/>
  <c r="K70" i="137"/>
  <c r="J70" i="137"/>
  <c r="I70" i="137"/>
  <c r="R67" i="137"/>
  <c r="M67" i="137"/>
  <c r="R66" i="137"/>
  <c r="M66" i="137"/>
  <c r="R65" i="137"/>
  <c r="M65" i="137"/>
  <c r="R64" i="137"/>
  <c r="M64" i="137"/>
  <c r="R63" i="137"/>
  <c r="M63" i="137"/>
  <c r="R62" i="137"/>
  <c r="M62" i="137"/>
  <c r="R61" i="137"/>
  <c r="M61" i="137"/>
  <c r="R60" i="137"/>
  <c r="M60" i="137"/>
  <c r="R59" i="137"/>
  <c r="M59" i="137"/>
  <c r="R58" i="137"/>
  <c r="O58" i="137"/>
  <c r="O53" i="137" s="1"/>
  <c r="R57" i="137"/>
  <c r="M57" i="137"/>
  <c r="R56" i="137"/>
  <c r="M56" i="137"/>
  <c r="R55" i="137"/>
  <c r="M55" i="137"/>
  <c r="R54" i="137"/>
  <c r="M54" i="137"/>
  <c r="V53" i="137"/>
  <c r="U53" i="137"/>
  <c r="T53" i="137"/>
  <c r="S53" i="137"/>
  <c r="Q53" i="137"/>
  <c r="P53" i="137"/>
  <c r="N53" i="137"/>
  <c r="L53" i="137"/>
  <c r="K53" i="137"/>
  <c r="J53" i="137"/>
  <c r="I53" i="137"/>
  <c r="AA52" i="137"/>
  <c r="W52" i="137" s="1"/>
  <c r="R52" i="137"/>
  <c r="M52" i="137"/>
  <c r="AA51" i="137"/>
  <c r="W51" i="137" s="1"/>
  <c r="R51" i="137"/>
  <c r="M51" i="137"/>
  <c r="AA50" i="137"/>
  <c r="W50" i="137" s="1"/>
  <c r="R50" i="137"/>
  <c r="M50" i="137"/>
  <c r="AA49" i="137"/>
  <c r="Z49" i="137"/>
  <c r="R49" i="137"/>
  <c r="M49" i="137"/>
  <c r="AA48" i="137"/>
  <c r="Z48" i="137"/>
  <c r="W48" i="137" s="1"/>
  <c r="R48" i="137"/>
  <c r="M48" i="137"/>
  <c r="AA47" i="137"/>
  <c r="Z47" i="137"/>
  <c r="R47" i="137"/>
  <c r="M47" i="137"/>
  <c r="R46" i="137"/>
  <c r="M46" i="137"/>
  <c r="AA45" i="137"/>
  <c r="W45" i="137" s="1"/>
  <c r="R45" i="137"/>
  <c r="M45" i="137"/>
  <c r="AA44" i="137"/>
  <c r="R44" i="137"/>
  <c r="M44" i="137"/>
  <c r="R43" i="137"/>
  <c r="M43" i="137"/>
  <c r="AA42" i="137"/>
  <c r="R42" i="137"/>
  <c r="M42" i="137"/>
  <c r="V41" i="137"/>
  <c r="U41" i="137"/>
  <c r="T41" i="137"/>
  <c r="S41" i="137"/>
  <c r="Q41" i="137"/>
  <c r="P41" i="137"/>
  <c r="O41" i="137"/>
  <c r="N41" i="137"/>
  <c r="L41" i="137"/>
  <c r="K41" i="137"/>
  <c r="J41" i="137"/>
  <c r="I41" i="137"/>
  <c r="I40" i="137" s="1"/>
  <c r="I12" i="137" s="1"/>
  <c r="D11" i="137"/>
  <c r="E11" i="137" s="1"/>
  <c r="F11" i="137" s="1"/>
  <c r="G11" i="137" s="1"/>
  <c r="H11" i="137" s="1"/>
  <c r="I11" i="137" s="1"/>
  <c r="J11" i="137" s="1"/>
  <c r="K11" i="137" s="1"/>
  <c r="L11" i="137" s="1"/>
  <c r="M11" i="137" s="1"/>
  <c r="N11" i="137" s="1"/>
  <c r="O11" i="137" s="1"/>
  <c r="P11" i="137" s="1"/>
  <c r="Q11" i="137" s="1"/>
  <c r="R11" i="137" s="1"/>
  <c r="S11" i="137" s="1"/>
  <c r="T11" i="137" s="1"/>
  <c r="U11" i="137" s="1"/>
  <c r="V11" i="137" s="1"/>
  <c r="W11" i="137" s="1"/>
  <c r="X11" i="137" s="1"/>
  <c r="Y11" i="137" s="1"/>
  <c r="Z11" i="137" s="1"/>
  <c r="AA11" i="137" s="1"/>
  <c r="Z46" i="137" l="1"/>
  <c r="Z40" i="137" s="1"/>
  <c r="Z12" i="137" s="1"/>
  <c r="W47" i="137"/>
  <c r="W46" i="137" s="1"/>
  <c r="C30" i="132" s="1"/>
  <c r="AA46" i="137"/>
  <c r="L40" i="137"/>
  <c r="L12" i="137" s="1"/>
  <c r="AA43" i="137"/>
  <c r="W44" i="137"/>
  <c r="P40" i="137"/>
  <c r="P12" i="137" s="1"/>
  <c r="AA41" i="137"/>
  <c r="W42" i="137"/>
  <c r="W41" i="137" s="1"/>
  <c r="W70" i="137"/>
  <c r="W60" i="137" s="1"/>
  <c r="D140" i="144" s="1"/>
  <c r="X60" i="137"/>
  <c r="O40" i="137"/>
  <c r="O12" i="137" s="1"/>
  <c r="S40" i="137"/>
  <c r="S12" i="137" s="1"/>
  <c r="Q40" i="137"/>
  <c r="Q12" i="137" s="1"/>
  <c r="W49" i="137"/>
  <c r="C32" i="132" s="1"/>
  <c r="V40" i="137"/>
  <c r="V12" i="137" s="1"/>
  <c r="N40" i="137"/>
  <c r="N12" i="137" s="1"/>
  <c r="T40" i="137"/>
  <c r="T12" i="137" s="1"/>
  <c r="J40" i="137"/>
  <c r="J12" i="137" s="1"/>
  <c r="U40" i="137"/>
  <c r="U39" i="137" s="1"/>
  <c r="K40" i="137"/>
  <c r="K39" i="137" s="1"/>
  <c r="K27" i="137" s="1"/>
  <c r="K12" i="137"/>
  <c r="I39" i="137"/>
  <c r="I27" i="137" s="1"/>
  <c r="R70" i="137"/>
  <c r="L39" i="137"/>
  <c r="R53" i="137"/>
  <c r="M58" i="137"/>
  <c r="M53" i="137" s="1"/>
  <c r="M41" i="137"/>
  <c r="R41" i="137"/>
  <c r="H41" i="137"/>
  <c r="V39" i="137"/>
  <c r="V27" i="137" s="1"/>
  <c r="P39" i="137"/>
  <c r="Q39" i="137"/>
  <c r="Q27" i="137" s="1"/>
  <c r="M70" i="137"/>
  <c r="N11" i="145"/>
  <c r="E49" i="100" s="1"/>
  <c r="J11" i="145"/>
  <c r="M11" i="145"/>
  <c r="L11" i="145"/>
  <c r="I11" i="145"/>
  <c r="AA40" i="137" l="1"/>
  <c r="X53" i="137"/>
  <c r="W53" i="137" s="1"/>
  <c r="X40" i="137"/>
  <c r="T39" i="137"/>
  <c r="T27" i="137" s="1"/>
  <c r="M40" i="137"/>
  <c r="W43" i="137"/>
  <c r="H40" i="137"/>
  <c r="H39" i="137" s="1"/>
  <c r="H27" i="137" s="1"/>
  <c r="S39" i="137"/>
  <c r="S27" i="137" s="1"/>
  <c r="O39" i="137"/>
  <c r="O27" i="137" s="1"/>
  <c r="N39" i="137"/>
  <c r="N27" i="137" s="1"/>
  <c r="M12" i="137"/>
  <c r="J39" i="137"/>
  <c r="J27" i="137" s="1"/>
  <c r="U12" i="137"/>
  <c r="R40" i="137"/>
  <c r="R12" i="137" s="1"/>
  <c r="Y13" i="145"/>
  <c r="Y14" i="145" s="1"/>
  <c r="M39" i="137"/>
  <c r="M27" i="137" s="1"/>
  <c r="W40" i="137" l="1"/>
  <c r="W12" i="137" s="1"/>
  <c r="C39" i="132"/>
  <c r="D44" i="100" s="1"/>
  <c r="AA12" i="137"/>
  <c r="AA39" i="137"/>
  <c r="AA27" i="137" s="1"/>
  <c r="X12" i="137"/>
  <c r="X39" i="137"/>
  <c r="X27" i="137" s="1"/>
  <c r="H12" i="137"/>
  <c r="Y39" i="137"/>
  <c r="Y27" i="137" s="1"/>
  <c r="R39" i="137"/>
  <c r="R27" i="137" s="1"/>
  <c r="Z39" i="137"/>
  <c r="F140" i="144"/>
  <c r="W39" i="137" l="1"/>
  <c r="W27" i="137" s="1"/>
  <c r="M140" i="144"/>
  <c r="D24" i="97"/>
  <c r="D12" i="97" s="1"/>
  <c r="H12" i="97" s="1"/>
  <c r="E24" i="97"/>
  <c r="E12" i="97" s="1"/>
  <c r="F24" i="97"/>
  <c r="F12" i="97" s="1"/>
  <c r="C25" i="97"/>
  <c r="C26" i="97"/>
  <c r="D13" i="143" l="1"/>
  <c r="E13" i="143"/>
  <c r="F13" i="143"/>
  <c r="G13" i="143"/>
  <c r="H13" i="143"/>
  <c r="I13" i="143"/>
  <c r="J13" i="143"/>
  <c r="K13" i="143"/>
  <c r="L13" i="143"/>
  <c r="A15" i="143"/>
  <c r="A16" i="143" s="1"/>
  <c r="A17" i="143" s="1"/>
  <c r="A19" i="143" s="1"/>
  <c r="A20" i="143" s="1"/>
  <c r="A21" i="143" s="1"/>
  <c r="A22" i="143" s="1"/>
  <c r="A23" i="143" s="1"/>
  <c r="A24" i="143" s="1"/>
  <c r="K11" i="143"/>
  <c r="O11" i="143"/>
  <c r="G11" i="143"/>
  <c r="H11" i="143"/>
  <c r="D27" i="100" l="1"/>
  <c r="C27" i="100" s="1"/>
  <c r="D28" i="100"/>
  <c r="C28" i="100" s="1"/>
  <c r="E11" i="145"/>
  <c r="F11" i="145"/>
  <c r="G11" i="145"/>
  <c r="H11" i="145"/>
  <c r="A20" i="145" l="1"/>
  <c r="B20" i="145"/>
  <c r="A21" i="145"/>
  <c r="B21" i="145"/>
  <c r="A22" i="145"/>
  <c r="B22" i="145"/>
  <c r="A23" i="145"/>
  <c r="B23" i="145"/>
  <c r="A24" i="145"/>
  <c r="B24" i="145"/>
  <c r="A25" i="145"/>
  <c r="B25" i="145"/>
  <c r="A26" i="145"/>
  <c r="B26" i="145"/>
  <c r="A27" i="145"/>
  <c r="B27" i="145"/>
  <c r="A28" i="145"/>
  <c r="B28" i="145"/>
  <c r="A29" i="145"/>
  <c r="B29" i="145"/>
  <c r="A30" i="145"/>
  <c r="B30" i="145"/>
  <c r="A31" i="145"/>
  <c r="B31" i="145"/>
  <c r="A32" i="145"/>
  <c r="B32" i="145"/>
  <c r="A13" i="145"/>
  <c r="B13" i="145"/>
  <c r="A14" i="145"/>
  <c r="B14" i="145"/>
  <c r="A15" i="145"/>
  <c r="B15" i="145"/>
  <c r="A16" i="145"/>
  <c r="B16" i="145"/>
  <c r="A17" i="145"/>
  <c r="B17" i="145"/>
  <c r="A18" i="145"/>
  <c r="B18" i="145"/>
  <c r="A19" i="145"/>
  <c r="B19" i="145"/>
  <c r="B12" i="145"/>
  <c r="A12" i="145"/>
  <c r="D12" i="145"/>
  <c r="C12" i="145" s="1"/>
  <c r="C121" i="142"/>
  <c r="C122" i="142"/>
  <c r="C123" i="142"/>
  <c r="C124" i="142"/>
  <c r="C125" i="142"/>
  <c r="C126" i="142"/>
  <c r="C127" i="142"/>
  <c r="C128" i="142"/>
  <c r="C129" i="142"/>
  <c r="C130" i="142"/>
  <c r="C131" i="142"/>
  <c r="C132" i="142"/>
  <c r="C133" i="142"/>
  <c r="C134" i="142"/>
  <c r="C135" i="142"/>
  <c r="C136" i="142"/>
  <c r="C137" i="142"/>
  <c r="C138" i="142"/>
  <c r="C139" i="142"/>
  <c r="C140" i="142"/>
  <c r="C141" i="142"/>
  <c r="C142" i="142"/>
  <c r="C143" i="142"/>
  <c r="C120" i="142"/>
  <c r="B141" i="142" l="1"/>
  <c r="B142" i="142"/>
  <c r="B143" i="142"/>
  <c r="A141" i="142"/>
  <c r="A142" i="142"/>
  <c r="A143" i="142"/>
  <c r="A138" i="142"/>
  <c r="B138" i="142"/>
  <c r="A139" i="142"/>
  <c r="B139" i="142"/>
  <c r="A140" i="142"/>
  <c r="B140" i="142"/>
  <c r="A125" i="142"/>
  <c r="B125" i="142"/>
  <c r="A126" i="142"/>
  <c r="B126" i="142"/>
  <c r="A127" i="142"/>
  <c r="B127" i="142"/>
  <c r="A128" i="142"/>
  <c r="B128" i="142"/>
  <c r="A129" i="142"/>
  <c r="B129" i="142"/>
  <c r="A130" i="142"/>
  <c r="B130" i="142"/>
  <c r="A131" i="142"/>
  <c r="B131" i="142"/>
  <c r="A132" i="142"/>
  <c r="B132" i="142"/>
  <c r="A133" i="142"/>
  <c r="B133" i="142"/>
  <c r="A134" i="142"/>
  <c r="B134" i="142"/>
  <c r="A135" i="142"/>
  <c r="B135" i="142"/>
  <c r="A136" i="142"/>
  <c r="B136" i="142"/>
  <c r="A137" i="142"/>
  <c r="B137" i="142"/>
  <c r="A121" i="142"/>
  <c r="B121" i="142"/>
  <c r="A122" i="142"/>
  <c r="B122" i="142"/>
  <c r="A123" i="142"/>
  <c r="B123" i="142"/>
  <c r="A124" i="142"/>
  <c r="B124" i="142"/>
  <c r="B120" i="142"/>
  <c r="A120" i="142"/>
  <c r="C117" i="142"/>
  <c r="C118" i="142"/>
  <c r="C119" i="142"/>
  <c r="C144" i="142"/>
  <c r="C145" i="142"/>
  <c r="L11" i="142"/>
  <c r="L10" i="142" s="1"/>
  <c r="D9" i="142"/>
  <c r="E9" i="142" s="1"/>
  <c r="F9" i="142" s="1"/>
  <c r="G9" i="142" s="1"/>
  <c r="H9" i="142" s="1"/>
  <c r="I9" i="142" s="1"/>
  <c r="J9" i="142" s="1"/>
  <c r="K9" i="142" s="1"/>
  <c r="L9" i="142" s="1"/>
  <c r="D56" i="100"/>
  <c r="C56" i="100" s="1"/>
  <c r="B46" i="132"/>
  <c r="D117" i="144" l="1"/>
  <c r="E117" i="144"/>
  <c r="F117" i="144"/>
  <c r="G117" i="144"/>
  <c r="H117" i="144"/>
  <c r="I117" i="144"/>
  <c r="J117" i="144"/>
  <c r="K117" i="144"/>
  <c r="L117" i="144"/>
  <c r="N117" i="144"/>
  <c r="O117" i="144"/>
  <c r="P117" i="144"/>
  <c r="C139" i="144"/>
  <c r="G141" i="144"/>
  <c r="B36" i="146"/>
  <c r="B37" i="146"/>
  <c r="B38" i="146"/>
  <c r="B35" i="146"/>
  <c r="B19" i="146"/>
  <c r="B20" i="146"/>
  <c r="B21" i="146"/>
  <c r="B22" i="146"/>
  <c r="B23" i="146"/>
  <c r="B24" i="146"/>
  <c r="B25" i="146"/>
  <c r="B26" i="146"/>
  <c r="B27" i="146"/>
  <c r="B28" i="146"/>
  <c r="B29" i="146"/>
  <c r="B30" i="146"/>
  <c r="B31" i="146"/>
  <c r="B32" i="146"/>
  <c r="B33" i="146"/>
  <c r="B34" i="146"/>
  <c r="B18" i="146"/>
  <c r="A13" i="146"/>
  <c r="A14" i="146" s="1"/>
  <c r="A15" i="146" s="1"/>
  <c r="A16" i="146" s="1"/>
  <c r="C27" i="116"/>
  <c r="R26" i="145" s="1"/>
  <c r="C28" i="116"/>
  <c r="R27" i="145" s="1"/>
  <c r="C29" i="116"/>
  <c r="R28" i="145" s="1"/>
  <c r="C30" i="116"/>
  <c r="R29" i="145" s="1"/>
  <c r="C31" i="116"/>
  <c r="R30" i="145" s="1"/>
  <c r="C32" i="116"/>
  <c r="R31" i="145" s="1"/>
  <c r="C33" i="116"/>
  <c r="R32" i="145" s="1"/>
  <c r="C34" i="116"/>
  <c r="C35" i="116"/>
  <c r="R33" i="145" s="1"/>
  <c r="S33" i="145" s="1"/>
  <c r="C120" i="144"/>
  <c r="C121" i="144"/>
  <c r="C122" i="144"/>
  <c r="C123" i="144"/>
  <c r="C124" i="144"/>
  <c r="C125" i="144"/>
  <c r="C126" i="144"/>
  <c r="C127" i="144"/>
  <c r="C128" i="144"/>
  <c r="C130" i="144"/>
  <c r="C131" i="144"/>
  <c r="C132" i="144"/>
  <c r="C133" i="144"/>
  <c r="C134" i="144"/>
  <c r="C135" i="144"/>
  <c r="C136" i="144"/>
  <c r="C137" i="144"/>
  <c r="C138" i="144"/>
  <c r="C119" i="144"/>
  <c r="C118" i="144"/>
  <c r="C129" i="144"/>
  <c r="B134" i="144"/>
  <c r="B135" i="144"/>
  <c r="B136" i="144"/>
  <c r="B137" i="144"/>
  <c r="B138" i="144"/>
  <c r="B120" i="144"/>
  <c r="B121" i="144"/>
  <c r="B122" i="144"/>
  <c r="B123" i="144"/>
  <c r="B124" i="144"/>
  <c r="B125" i="144"/>
  <c r="B126" i="144"/>
  <c r="B127" i="144"/>
  <c r="B128" i="144"/>
  <c r="B129" i="144"/>
  <c r="B130" i="144"/>
  <c r="B131" i="144"/>
  <c r="B132" i="144"/>
  <c r="B133" i="144"/>
  <c r="B119" i="144"/>
  <c r="A119" i="144"/>
  <c r="A120" i="144" s="1"/>
  <c r="A121" i="144" s="1"/>
  <c r="A122" i="144" s="1"/>
  <c r="A123" i="144" s="1"/>
  <c r="A124" i="144" s="1"/>
  <c r="A125" i="144" s="1"/>
  <c r="A126" i="144" s="1"/>
  <c r="A127" i="144" s="1"/>
  <c r="A128" i="144" s="1"/>
  <c r="A129" i="144" s="1"/>
  <c r="A130" i="144" s="1"/>
  <c r="A131" i="144" s="1"/>
  <c r="A132" i="144" s="1"/>
  <c r="A133" i="144" s="1"/>
  <c r="A134" i="144" s="1"/>
  <c r="A135" i="144" s="1"/>
  <c r="A136" i="144" s="1"/>
  <c r="A137" i="144" s="1"/>
  <c r="A138" i="144" s="1"/>
  <c r="A139" i="144" s="1"/>
  <c r="B118" i="144"/>
  <c r="I141" i="144" l="1"/>
  <c r="J141" i="144"/>
  <c r="K141" i="144"/>
  <c r="C38" i="132"/>
  <c r="L141" i="144"/>
  <c r="C40" i="132"/>
  <c r="N141" i="144"/>
  <c r="C41" i="132"/>
  <c r="O141" i="144"/>
  <c r="H141" i="144"/>
  <c r="G10" i="144"/>
  <c r="K10" i="144"/>
  <c r="J10" i="144"/>
  <c r="C117" i="144"/>
  <c r="M117" i="144"/>
  <c r="N10" i="144"/>
  <c r="L10" i="144"/>
  <c r="H10" i="144"/>
  <c r="O10" i="144"/>
  <c r="I10" i="144"/>
  <c r="C17" i="132"/>
  <c r="D19" i="100" s="1"/>
  <c r="C18" i="132"/>
  <c r="D20" i="100" s="1"/>
  <c r="C21" i="132"/>
  <c r="D23" i="100" s="1"/>
  <c r="N18" i="143"/>
  <c r="C18" i="143" s="1"/>
  <c r="N20" i="143"/>
  <c r="N14" i="143"/>
  <c r="N22" i="143"/>
  <c r="C22" i="143" s="1"/>
  <c r="N23" i="143"/>
  <c r="C23" i="143" s="1"/>
  <c r="N21" i="143"/>
  <c r="C21" i="143" s="1"/>
  <c r="N15" i="143"/>
  <c r="N19" i="143"/>
  <c r="N24" i="143"/>
  <c r="N17" i="143"/>
  <c r="E16" i="100"/>
  <c r="E17" i="100"/>
  <c r="E18" i="100"/>
  <c r="E19" i="100"/>
  <c r="E20" i="100"/>
  <c r="E21" i="100"/>
  <c r="E22" i="100"/>
  <c r="E23" i="100"/>
  <c r="E24" i="100"/>
  <c r="F11" i="143"/>
  <c r="J11" i="143"/>
  <c r="E12" i="143"/>
  <c r="D9" i="143"/>
  <c r="E9" i="143" s="1"/>
  <c r="F9" i="143" s="1"/>
  <c r="G9" i="143" s="1"/>
  <c r="H9" i="143" s="1"/>
  <c r="I9" i="143" s="1"/>
  <c r="J9" i="143" s="1"/>
  <c r="K9" i="143" s="1"/>
  <c r="L9" i="143" s="1"/>
  <c r="M9" i="143" s="1"/>
  <c r="N9" i="143" s="1"/>
  <c r="O9" i="143" s="1"/>
  <c r="P9" i="143" s="1"/>
  <c r="E7" i="143"/>
  <c r="D7" i="143"/>
  <c r="L11" i="143"/>
  <c r="E11" i="143" l="1"/>
  <c r="C12" i="143"/>
  <c r="N13" i="143"/>
  <c r="N11" i="143"/>
  <c r="C24" i="132" s="1"/>
  <c r="D26" i="100" s="1"/>
  <c r="D11" i="143"/>
  <c r="D10" i="143" s="1"/>
  <c r="C14" i="132" s="1"/>
  <c r="D16" i="100" s="1"/>
  <c r="I11" i="143"/>
  <c r="I10" i="143" s="1"/>
  <c r="C24" i="143"/>
  <c r="C19" i="143"/>
  <c r="C19" i="100"/>
  <c r="C23" i="100"/>
  <c r="O10" i="143"/>
  <c r="C14" i="143"/>
  <c r="E10" i="143"/>
  <c r="C15" i="132" s="1"/>
  <c r="D17" i="100" s="1"/>
  <c r="C17" i="100" s="1"/>
  <c r="K10" i="143"/>
  <c r="C15" i="143"/>
  <c r="L10" i="143"/>
  <c r="G10" i="143"/>
  <c r="F10" i="143"/>
  <c r="C16" i="132" s="1"/>
  <c r="D18" i="100" s="1"/>
  <c r="C18" i="100" s="1"/>
  <c r="C17" i="143"/>
  <c r="H10" i="143"/>
  <c r="C20" i="100"/>
  <c r="C22" i="132"/>
  <c r="D24" i="100" s="1"/>
  <c r="C24" i="100" s="1"/>
  <c r="C20" i="143"/>
  <c r="M13" i="143" l="1"/>
  <c r="E25" i="100" s="1"/>
  <c r="D13" i="142"/>
  <c r="C19" i="132"/>
  <c r="D21" i="100" s="1"/>
  <c r="C21" i="100" s="1"/>
  <c r="M11" i="143"/>
  <c r="N10" i="143"/>
  <c r="E26" i="100"/>
  <c r="C26" i="100" s="1"/>
  <c r="J10" i="143"/>
  <c r="C20" i="132"/>
  <c r="D22" i="100" s="1"/>
  <c r="C11" i="143"/>
  <c r="C16" i="143"/>
  <c r="C13" i="143" s="1"/>
  <c r="E30" i="100" l="1"/>
  <c r="E14" i="100"/>
  <c r="D11" i="142"/>
  <c r="E13" i="100"/>
  <c r="E47" i="100" s="1"/>
  <c r="E33" i="100" s="1"/>
  <c r="T11" i="145"/>
  <c r="E15" i="100"/>
  <c r="C22" i="100"/>
  <c r="C10" i="143"/>
  <c r="C23" i="132"/>
  <c r="D25" i="100" s="1"/>
  <c r="D14" i="100" s="1"/>
  <c r="M10" i="143"/>
  <c r="C16" i="100"/>
  <c r="C29" i="100"/>
  <c r="C31" i="100"/>
  <c r="C32" i="100"/>
  <c r="B47" i="100"/>
  <c r="B36" i="100"/>
  <c r="B37" i="100"/>
  <c r="B38" i="100"/>
  <c r="B39" i="100"/>
  <c r="B40" i="100"/>
  <c r="B41" i="100"/>
  <c r="B42" i="100"/>
  <c r="B43" i="100"/>
  <c r="B44" i="100"/>
  <c r="B45" i="100"/>
  <c r="B46" i="100"/>
  <c r="B35" i="100"/>
  <c r="B14" i="147"/>
  <c r="B13" i="147"/>
  <c r="B12" i="147"/>
  <c r="B11" i="147"/>
  <c r="B10" i="147"/>
  <c r="B9" i="147"/>
  <c r="B8" i="147"/>
  <c r="B7" i="147"/>
  <c r="B6" i="147"/>
  <c r="B5" i="147"/>
  <c r="B4" i="147"/>
  <c r="B3" i="147"/>
  <c r="C14" i="95"/>
  <c r="C13" i="95"/>
  <c r="D11" i="97"/>
  <c r="C14" i="97"/>
  <c r="C15" i="97"/>
  <c r="C16" i="97"/>
  <c r="C17" i="97"/>
  <c r="C18" i="97"/>
  <c r="C19" i="97"/>
  <c r="C20" i="97"/>
  <c r="C21" i="97"/>
  <c r="C22" i="97"/>
  <c r="C23" i="97"/>
  <c r="C27" i="97"/>
  <c r="C24" i="97" s="1"/>
  <c r="C28" i="97"/>
  <c r="C29" i="97"/>
  <c r="C30" i="97"/>
  <c r="C31" i="97"/>
  <c r="C32" i="97"/>
  <c r="C33" i="97"/>
  <c r="C34" i="97"/>
  <c r="C35" i="97"/>
  <c r="C36" i="97"/>
  <c r="C37" i="97"/>
  <c r="C38" i="97"/>
  <c r="C39" i="97"/>
  <c r="C40" i="97"/>
  <c r="C13" i="97"/>
  <c r="F11" i="97"/>
  <c r="C25" i="96" s="1"/>
  <c r="C16" i="96"/>
  <c r="C17" i="95" s="1"/>
  <c r="C24" i="95" s="1"/>
  <c r="C11" i="96"/>
  <c r="C25" i="95"/>
  <c r="D23" i="145"/>
  <c r="C23" i="145" s="1"/>
  <c r="D24" i="145"/>
  <c r="C24" i="145" s="1"/>
  <c r="D25" i="145"/>
  <c r="C25" i="145" s="1"/>
  <c r="D26" i="145"/>
  <c r="C26" i="145" s="1"/>
  <c r="D27" i="145"/>
  <c r="C27" i="145" s="1"/>
  <c r="D28" i="145"/>
  <c r="C28" i="145" s="1"/>
  <c r="D29" i="145"/>
  <c r="C29" i="145" s="1"/>
  <c r="D30" i="145"/>
  <c r="C30" i="145" s="1"/>
  <c r="D31" i="145"/>
  <c r="C31" i="145" s="1"/>
  <c r="D32" i="145"/>
  <c r="C32" i="145" s="1"/>
  <c r="D10" i="145"/>
  <c r="E10" i="145" s="1"/>
  <c r="F10" i="145" s="1"/>
  <c r="G10" i="145" s="1"/>
  <c r="H10" i="145" s="1"/>
  <c r="I10" i="145" s="1"/>
  <c r="J10" i="145" s="1"/>
  <c r="K10" i="145" s="1"/>
  <c r="L10" i="145" s="1"/>
  <c r="M10" i="145" s="1"/>
  <c r="N10" i="145" s="1"/>
  <c r="O10" i="145" s="1"/>
  <c r="P10" i="145" s="1"/>
  <c r="Q10" i="145" s="1"/>
  <c r="C14" i="116"/>
  <c r="R13" i="145" s="1"/>
  <c r="C15" i="116"/>
  <c r="R14" i="145" s="1"/>
  <c r="C16" i="116"/>
  <c r="R15" i="145" s="1"/>
  <c r="C17" i="116"/>
  <c r="R16" i="145" s="1"/>
  <c r="C18" i="116"/>
  <c r="R17" i="145" s="1"/>
  <c r="C19" i="116"/>
  <c r="R18" i="145" s="1"/>
  <c r="C20" i="116"/>
  <c r="R19" i="145" s="1"/>
  <c r="C21" i="116"/>
  <c r="R20" i="145" s="1"/>
  <c r="C22" i="116"/>
  <c r="R21" i="145" s="1"/>
  <c r="C23" i="116"/>
  <c r="R22" i="145" s="1"/>
  <c r="C24" i="116"/>
  <c r="R23" i="145" s="1"/>
  <c r="C25" i="116"/>
  <c r="R24" i="145" s="1"/>
  <c r="C26" i="116"/>
  <c r="C13" i="116"/>
  <c r="I11" i="142"/>
  <c r="I10" i="142" s="1"/>
  <c r="J11" i="142"/>
  <c r="J10" i="142" s="1"/>
  <c r="K11" i="142"/>
  <c r="K10" i="142" s="1"/>
  <c r="H13" i="142"/>
  <c r="C13" i="142" s="1"/>
  <c r="H14" i="142"/>
  <c r="C14" i="142" s="1"/>
  <c r="H15" i="142"/>
  <c r="C15" i="142" s="1"/>
  <c r="H16" i="142"/>
  <c r="C16" i="142" s="1"/>
  <c r="H17" i="142"/>
  <c r="C17" i="142" s="1"/>
  <c r="H18" i="142"/>
  <c r="C18" i="142" s="1"/>
  <c r="H19" i="142"/>
  <c r="C19" i="142" s="1"/>
  <c r="H20" i="142"/>
  <c r="C20" i="142" s="1"/>
  <c r="H21" i="142"/>
  <c r="C21" i="142" s="1"/>
  <c r="H22" i="142"/>
  <c r="C22" i="142" s="1"/>
  <c r="H23" i="142"/>
  <c r="C23" i="142" s="1"/>
  <c r="H24" i="142"/>
  <c r="C24" i="142" s="1"/>
  <c r="H25" i="142"/>
  <c r="C25" i="142" s="1"/>
  <c r="H26" i="142"/>
  <c r="C26" i="142" s="1"/>
  <c r="H27" i="142"/>
  <c r="C27" i="142" s="1"/>
  <c r="H28" i="142"/>
  <c r="C28" i="142" s="1"/>
  <c r="H29" i="142"/>
  <c r="C29" i="142" s="1"/>
  <c r="H30" i="142"/>
  <c r="C30" i="142" s="1"/>
  <c r="H31" i="142"/>
  <c r="C31" i="142" s="1"/>
  <c r="H32" i="142"/>
  <c r="C32" i="142" s="1"/>
  <c r="H33" i="142"/>
  <c r="C33" i="142" s="1"/>
  <c r="H34" i="142"/>
  <c r="C34" i="142" s="1"/>
  <c r="H35" i="142"/>
  <c r="C35" i="142" s="1"/>
  <c r="H36" i="142"/>
  <c r="C36" i="142" s="1"/>
  <c r="H37" i="142"/>
  <c r="C37" i="142" s="1"/>
  <c r="H38" i="142"/>
  <c r="C38" i="142" s="1"/>
  <c r="H39" i="142"/>
  <c r="C39" i="142" s="1"/>
  <c r="H40" i="142"/>
  <c r="C40" i="142" s="1"/>
  <c r="H41" i="142"/>
  <c r="C41" i="142" s="1"/>
  <c r="H42" i="142"/>
  <c r="C42" i="142" s="1"/>
  <c r="H43" i="142"/>
  <c r="C43" i="142" s="1"/>
  <c r="H44" i="142"/>
  <c r="C44" i="142" s="1"/>
  <c r="H45" i="142"/>
  <c r="C45" i="142" s="1"/>
  <c r="H46" i="142"/>
  <c r="C46" i="142" s="1"/>
  <c r="H47" i="142"/>
  <c r="C47" i="142" s="1"/>
  <c r="H48" i="142"/>
  <c r="C48" i="142" s="1"/>
  <c r="H49" i="142"/>
  <c r="C49" i="142" s="1"/>
  <c r="H50" i="142"/>
  <c r="C50" i="142" s="1"/>
  <c r="H51" i="142"/>
  <c r="C51" i="142" s="1"/>
  <c r="H52" i="142"/>
  <c r="C52" i="142" s="1"/>
  <c r="H53" i="142"/>
  <c r="C53" i="142" s="1"/>
  <c r="H54" i="142"/>
  <c r="C54" i="142" s="1"/>
  <c r="H55" i="142"/>
  <c r="C55" i="142" s="1"/>
  <c r="H56" i="142"/>
  <c r="C56" i="142" s="1"/>
  <c r="H57" i="142"/>
  <c r="C57" i="142" s="1"/>
  <c r="H58" i="142"/>
  <c r="C58" i="142" s="1"/>
  <c r="H59" i="142"/>
  <c r="C59" i="142" s="1"/>
  <c r="H60" i="142"/>
  <c r="C60" i="142" s="1"/>
  <c r="H61" i="142"/>
  <c r="C61" i="142" s="1"/>
  <c r="H62" i="142"/>
  <c r="C62" i="142" s="1"/>
  <c r="H63" i="142"/>
  <c r="C63" i="142" s="1"/>
  <c r="H69" i="142"/>
  <c r="C69" i="142" s="1"/>
  <c r="H70" i="142"/>
  <c r="C70" i="142" s="1"/>
  <c r="H71" i="142"/>
  <c r="C71" i="142" s="1"/>
  <c r="H72" i="142"/>
  <c r="C72" i="142" s="1"/>
  <c r="H73" i="142"/>
  <c r="C73" i="142" s="1"/>
  <c r="H74" i="142"/>
  <c r="C74" i="142" s="1"/>
  <c r="H75" i="142"/>
  <c r="C75" i="142" s="1"/>
  <c r="H76" i="142"/>
  <c r="C76" i="142" s="1"/>
  <c r="H77" i="142"/>
  <c r="C77" i="142" s="1"/>
  <c r="H78" i="142"/>
  <c r="C78" i="142" s="1"/>
  <c r="H79" i="142"/>
  <c r="C79" i="142" s="1"/>
  <c r="H80" i="142"/>
  <c r="C80" i="142" s="1"/>
  <c r="H81" i="142"/>
  <c r="C81" i="142" s="1"/>
  <c r="H82" i="142"/>
  <c r="C82" i="142" s="1"/>
  <c r="H83" i="142"/>
  <c r="C83" i="142" s="1"/>
  <c r="H84" i="142"/>
  <c r="C84" i="142" s="1"/>
  <c r="H85" i="142"/>
  <c r="C85" i="142" s="1"/>
  <c r="H86" i="142"/>
  <c r="C86" i="142" s="1"/>
  <c r="H87" i="142"/>
  <c r="C87" i="142" s="1"/>
  <c r="H88" i="142"/>
  <c r="C88" i="142" s="1"/>
  <c r="H89" i="142"/>
  <c r="C89" i="142" s="1"/>
  <c r="H90" i="142"/>
  <c r="C90" i="142" s="1"/>
  <c r="H91" i="142"/>
  <c r="C91" i="142" s="1"/>
  <c r="H92" i="142"/>
  <c r="C92" i="142" s="1"/>
  <c r="H93" i="142"/>
  <c r="C93" i="142" s="1"/>
  <c r="H94" i="142"/>
  <c r="C94" i="142" s="1"/>
  <c r="H95" i="142"/>
  <c r="C95" i="142" s="1"/>
  <c r="H96" i="142"/>
  <c r="C96" i="142" s="1"/>
  <c r="H97" i="142"/>
  <c r="C97" i="142" s="1"/>
  <c r="H98" i="142"/>
  <c r="C98" i="142" s="1"/>
  <c r="H99" i="142"/>
  <c r="C99" i="142" s="1"/>
  <c r="H100" i="142"/>
  <c r="C100" i="142" s="1"/>
  <c r="H101" i="142"/>
  <c r="C101" i="142" s="1"/>
  <c r="H102" i="142"/>
  <c r="C102" i="142" s="1"/>
  <c r="H103" i="142"/>
  <c r="C103" i="142" s="1"/>
  <c r="H104" i="142"/>
  <c r="C104" i="142" s="1"/>
  <c r="H105" i="142"/>
  <c r="C105" i="142" s="1"/>
  <c r="H106" i="142"/>
  <c r="C106" i="142" s="1"/>
  <c r="H107" i="142"/>
  <c r="C107" i="142" s="1"/>
  <c r="H108" i="142"/>
  <c r="C108" i="142" s="1"/>
  <c r="H109" i="142"/>
  <c r="C109" i="142" s="1"/>
  <c r="H110" i="142"/>
  <c r="C110" i="142" s="1"/>
  <c r="H111" i="142"/>
  <c r="C111" i="142" s="1"/>
  <c r="H112" i="142"/>
  <c r="C112" i="142" s="1"/>
  <c r="H113" i="142"/>
  <c r="C113" i="142" s="1"/>
  <c r="H114" i="142"/>
  <c r="C114" i="142" s="1"/>
  <c r="H115" i="142"/>
  <c r="C115" i="142" s="1"/>
  <c r="H12" i="142"/>
  <c r="F11" i="142"/>
  <c r="A22" i="142"/>
  <c r="A23" i="142"/>
  <c r="A24" i="142"/>
  <c r="A25" i="142"/>
  <c r="A26" i="142"/>
  <c r="A27" i="142"/>
  <c r="A28" i="142"/>
  <c r="A29" i="142"/>
  <c r="A30" i="142"/>
  <c r="A31" i="142"/>
  <c r="A32" i="142"/>
  <c r="A33" i="142"/>
  <c r="A34" i="142"/>
  <c r="A35" i="142"/>
  <c r="A36" i="142"/>
  <c r="A37" i="142"/>
  <c r="A38" i="142"/>
  <c r="A39" i="142"/>
  <c r="A40" i="142"/>
  <c r="A41" i="142"/>
  <c r="A42" i="142"/>
  <c r="A43" i="142"/>
  <c r="A44" i="142"/>
  <c r="A45" i="142"/>
  <c r="A46" i="142"/>
  <c r="A47" i="142"/>
  <c r="A48" i="142"/>
  <c r="A49" i="142"/>
  <c r="A50" i="142"/>
  <c r="A51" i="142"/>
  <c r="A52" i="142"/>
  <c r="A53" i="142"/>
  <c r="A54" i="142"/>
  <c r="A55" i="142"/>
  <c r="A56" i="142"/>
  <c r="A57" i="142"/>
  <c r="A58" i="142"/>
  <c r="A59" i="142"/>
  <c r="A60" i="142"/>
  <c r="A13" i="142"/>
  <c r="A14" i="142"/>
  <c r="A15" i="142"/>
  <c r="A16" i="142"/>
  <c r="A17" i="142"/>
  <c r="A18" i="142"/>
  <c r="A19" i="142"/>
  <c r="A20" i="142"/>
  <c r="A21" i="142"/>
  <c r="B12" i="142"/>
  <c r="A12" i="142"/>
  <c r="D42" i="100"/>
  <c r="C42" i="100" s="1"/>
  <c r="D43" i="100"/>
  <c r="C43" i="100" s="1"/>
  <c r="D45" i="100"/>
  <c r="C45" i="100" s="1"/>
  <c r="D46" i="100"/>
  <c r="C46" i="100" s="1"/>
  <c r="D38" i="100"/>
  <c r="C38" i="100" s="1"/>
  <c r="D39" i="100"/>
  <c r="C39" i="100" s="1"/>
  <c r="D40" i="100"/>
  <c r="C40" i="100" s="1"/>
  <c r="D41" i="100"/>
  <c r="C41" i="100" s="1"/>
  <c r="D9" i="144"/>
  <c r="E9" i="144" s="1"/>
  <c r="F9" i="144" s="1"/>
  <c r="G9" i="144" s="1"/>
  <c r="H9" i="144" s="1"/>
  <c r="I9" i="144" s="1"/>
  <c r="J9" i="144" s="1"/>
  <c r="K9" i="144" s="1"/>
  <c r="L9" i="144" s="1"/>
  <c r="M9" i="144" s="1"/>
  <c r="O9" i="144" s="1"/>
  <c r="P9" i="144" s="1"/>
  <c r="Q9" i="144" s="1"/>
  <c r="C25" i="100" l="1"/>
  <c r="C14" i="100" s="1"/>
  <c r="C13" i="100" s="1"/>
  <c r="C20" i="95" s="1"/>
  <c r="D30" i="100"/>
  <c r="C30" i="100" s="1"/>
  <c r="R25" i="145"/>
  <c r="C12" i="116"/>
  <c r="R12" i="145"/>
  <c r="R11" i="145" s="1"/>
  <c r="F10" i="142"/>
  <c r="H11" i="142"/>
  <c r="H10" i="142" s="1"/>
  <c r="D13" i="100"/>
  <c r="D10" i="142"/>
  <c r="C12" i="132"/>
  <c r="C11" i="132" s="1"/>
  <c r="C15" i="100"/>
  <c r="D15" i="100"/>
  <c r="D11" i="145"/>
  <c r="V11" i="145" s="1"/>
  <c r="C12" i="97"/>
  <c r="C10" i="95"/>
  <c r="C9" i="95" s="1"/>
  <c r="E12" i="100"/>
  <c r="E11" i="100" s="1"/>
  <c r="C12" i="95"/>
  <c r="E11" i="97"/>
  <c r="C10" i="96" s="1"/>
  <c r="G11" i="142"/>
  <c r="G10" i="142" s="1"/>
  <c r="C44" i="132" s="1"/>
  <c r="D49" i="100" s="1"/>
  <c r="C49" i="100" s="1"/>
  <c r="C23" i="95" s="1"/>
  <c r="C21" i="96" l="1"/>
  <c r="C43" i="132"/>
  <c r="D48" i="100" s="1"/>
  <c r="C48" i="100" s="1"/>
  <c r="C22" i="95" s="1"/>
  <c r="C28" i="96"/>
  <c r="X11" i="145"/>
  <c r="M141" i="144"/>
  <c r="M143" i="144" s="1"/>
  <c r="M10" i="144"/>
  <c r="C12" i="142"/>
  <c r="C11" i="97"/>
  <c r="C9" i="96"/>
  <c r="E9" i="96" s="1"/>
  <c r="C8" i="95"/>
  <c r="D7" i="132" s="1"/>
  <c r="C44" i="100" l="1"/>
  <c r="D141" i="144"/>
  <c r="E11" i="142"/>
  <c r="E10" i="142" s="1"/>
  <c r="A1" i="144"/>
  <c r="A4" i="96"/>
  <c r="A4" i="97" s="1"/>
  <c r="A4" i="100" s="1"/>
  <c r="A4" i="132" s="1"/>
  <c r="A4" i="142" s="1"/>
  <c r="A4" i="143" s="1"/>
  <c r="A4" i="144" s="1"/>
  <c r="A4" i="145" s="1"/>
  <c r="A3" i="116" s="1"/>
  <c r="A4" i="146" s="1"/>
  <c r="A3" i="137" s="1"/>
  <c r="A4" i="148" s="1"/>
  <c r="A31" i="132"/>
  <c r="A32" i="132" s="1"/>
  <c r="A33" i="132" s="1"/>
  <c r="A34" i="132" s="1"/>
  <c r="A35" i="132" s="1"/>
  <c r="A36" i="132" s="1"/>
  <c r="A37" i="132" s="1"/>
  <c r="A38" i="132" s="1"/>
  <c r="A39" i="132" s="1"/>
  <c r="A40" i="132" s="1"/>
  <c r="A41" i="132" s="1"/>
  <c r="A42" i="132" s="1"/>
  <c r="A19" i="146"/>
  <c r="A20" i="146" s="1"/>
  <c r="A21" i="146" s="1"/>
  <c r="A22" i="146" s="1"/>
  <c r="A23" i="146" s="1"/>
  <c r="A24" i="146" s="1"/>
  <c r="A25" i="146" s="1"/>
  <c r="A26" i="146" s="1"/>
  <c r="A27" i="146" s="1"/>
  <c r="A28" i="146" s="1"/>
  <c r="A29" i="146" s="1"/>
  <c r="A30" i="146" s="1"/>
  <c r="A31" i="146" s="1"/>
  <c r="A32" i="146" s="1"/>
  <c r="A33" i="146" s="1"/>
  <c r="A34" i="146" s="1"/>
  <c r="A35" i="146" s="1"/>
  <c r="A36" i="146" s="1"/>
  <c r="A37" i="146" s="1"/>
  <c r="A38" i="146" s="1"/>
  <c r="A26" i="96"/>
  <c r="A29" i="96" s="1"/>
  <c r="A30" i="96" s="1"/>
  <c r="A15" i="96"/>
  <c r="A16" i="96" s="1"/>
  <c r="A11" i="96"/>
  <c r="E11" i="116"/>
  <c r="F11" i="116" s="1"/>
  <c r="A15" i="97"/>
  <c r="A17" i="97" s="1"/>
  <c r="A19" i="97" s="1"/>
  <c r="A24" i="97"/>
  <c r="A28" i="97" s="1"/>
  <c r="A29" i="97" s="1"/>
  <c r="A30" i="97" s="1"/>
  <c r="A31" i="97" s="1"/>
  <c r="A32" i="97" s="1"/>
  <c r="D10" i="144" l="1"/>
  <c r="Q12" i="145"/>
  <c r="D35" i="100" l="1"/>
  <c r="S12" i="145"/>
  <c r="C35" i="100" l="1"/>
  <c r="Q23" i="145" l="1"/>
  <c r="S23" i="145" s="1"/>
  <c r="Q31" i="145" l="1"/>
  <c r="S31" i="145" s="1"/>
  <c r="Q30" i="145"/>
  <c r="S30" i="145" s="1"/>
  <c r="Q22" i="145"/>
  <c r="S22" i="145" s="1"/>
  <c r="Q28" i="145"/>
  <c r="S28" i="145" s="1"/>
  <c r="Q24" i="145"/>
  <c r="S24" i="145" s="1"/>
  <c r="Q15" i="145"/>
  <c r="S15" i="145" s="1"/>
  <c r="Q32" i="145" l="1"/>
  <c r="S32" i="145" s="1"/>
  <c r="Q20" i="145"/>
  <c r="S20" i="145" s="1"/>
  <c r="Q27" i="145"/>
  <c r="S27" i="145" s="1"/>
  <c r="Q19" i="145"/>
  <c r="S19" i="145" s="1"/>
  <c r="Q21" i="145"/>
  <c r="S21" i="145" s="1"/>
  <c r="Q25" i="145"/>
  <c r="S25" i="145" s="1"/>
  <c r="Q18" i="145"/>
  <c r="S18" i="145" s="1"/>
  <c r="Q13" i="145"/>
  <c r="K11" i="145" l="1"/>
  <c r="S13" i="145"/>
  <c r="Q29" i="145"/>
  <c r="S29" i="145" s="1"/>
  <c r="Q17" i="145"/>
  <c r="S17" i="145" s="1"/>
  <c r="Q26" i="145"/>
  <c r="S26" i="145" s="1"/>
  <c r="Q14" i="145"/>
  <c r="S14" i="145" s="1"/>
  <c r="Q16" i="145"/>
  <c r="S16" i="145" s="1"/>
  <c r="Q11" i="145" l="1"/>
  <c r="U11" i="145"/>
  <c r="W11" i="145" s="1"/>
  <c r="S11" i="145"/>
  <c r="C11" i="145"/>
  <c r="C20" i="96" l="1"/>
  <c r="C8" i="132"/>
  <c r="E8" i="132" s="1"/>
  <c r="Y11" i="145"/>
  <c r="Y15" i="145" s="1"/>
  <c r="W13" i="145"/>
  <c r="C27" i="96" l="1"/>
  <c r="C26" i="96" s="1"/>
  <c r="C24" i="96" s="1"/>
  <c r="C31" i="96" s="1"/>
  <c r="C19" i="96"/>
  <c r="C11" i="142"/>
  <c r="C10" i="142" s="1"/>
  <c r="F141" i="144"/>
  <c r="F143" i="144" s="1"/>
  <c r="E141" i="144"/>
  <c r="E10" i="144" l="1"/>
  <c r="F10" i="144"/>
  <c r="D37" i="100"/>
  <c r="C37" i="100" s="1"/>
  <c r="D36" i="100" l="1"/>
  <c r="C36" i="100" l="1"/>
  <c r="C10" i="144" l="1"/>
  <c r="P141" i="144"/>
  <c r="C42" i="132" l="1"/>
  <c r="P10" i="144"/>
  <c r="D47" i="100" l="1"/>
  <c r="C28" i="132"/>
  <c r="C9" i="132" s="1"/>
  <c r="C7" i="132" s="1"/>
  <c r="E7" i="132" l="1"/>
  <c r="G8" i="132"/>
  <c r="C47" i="100"/>
  <c r="C33" i="100" s="1"/>
  <c r="D33" i="100"/>
  <c r="D12" i="100" s="1"/>
  <c r="D11" i="100" l="1"/>
  <c r="C18" i="96" s="1"/>
  <c r="C17" i="96" s="1"/>
  <c r="D17" i="96" s="1"/>
  <c r="C21" i="95"/>
  <c r="C19" i="95" s="1"/>
  <c r="C18" i="95" s="1"/>
  <c r="C12" i="100"/>
  <c r="C11" i="100" s="1"/>
  <c r="F7" i="132" l="1"/>
  <c r="G7" i="132" s="1"/>
</calcChain>
</file>

<file path=xl/sharedStrings.xml><?xml version="1.0" encoding="utf-8"?>
<sst xmlns="http://schemas.openxmlformats.org/spreadsheetml/2006/main" count="924" uniqueCount="475">
  <si>
    <t>A</t>
  </si>
  <si>
    <t>B</t>
  </si>
  <si>
    <t>Chi thường xuyên</t>
  </si>
  <si>
    <t>Chi đầu tư phát triển</t>
  </si>
  <si>
    <t>Thu nội địa</t>
  </si>
  <si>
    <t>I</t>
  </si>
  <si>
    <t>II</t>
  </si>
  <si>
    <t>C</t>
  </si>
  <si>
    <t>Thu viện trợ</t>
  </si>
  <si>
    <t>Thu chuyển nguồn từ năm trước chuyển sang</t>
  </si>
  <si>
    <t>Chi chuyển nguồn sang năm sau</t>
  </si>
  <si>
    <t>Thu từ khu vực kinh tế ngoài quốc doanh</t>
  </si>
  <si>
    <t>Thuế thu nhập cá nhân</t>
  </si>
  <si>
    <t>Thuế bảo vệ môi trường</t>
  </si>
  <si>
    <t>Thu từ hoạt động xổ số kiến thiết</t>
  </si>
  <si>
    <t>Thu khác ngân sách</t>
  </si>
  <si>
    <t>III</t>
  </si>
  <si>
    <t>IV</t>
  </si>
  <si>
    <t>Thuế sử dụng đất phi nông nghiệp</t>
  </si>
  <si>
    <t>Thuế sử dụng đất nông nghiệp</t>
  </si>
  <si>
    <t>Lệ phí trước bạ</t>
  </si>
  <si>
    <t>Thu tiền sử dụng đất</t>
  </si>
  <si>
    <t>V</t>
  </si>
  <si>
    <t>Chi đầu tư cho các dự án</t>
  </si>
  <si>
    <t>Trong đó:</t>
  </si>
  <si>
    <t>Chi khoa học và công nghệ</t>
  </si>
  <si>
    <t>TỔNG SỐ</t>
  </si>
  <si>
    <t>1=2+3</t>
  </si>
  <si>
    <t>Dự phòng ngân sách</t>
  </si>
  <si>
    <t>Dự toán</t>
  </si>
  <si>
    <t>Nội dung</t>
  </si>
  <si>
    <t>Thu bổ sung từ ngân sách cấp trên</t>
  </si>
  <si>
    <t>-</t>
  </si>
  <si>
    <t>Thu bổ sung có mục tiêu</t>
  </si>
  <si>
    <t xml:space="preserve">Chi đầu tư phát triển </t>
  </si>
  <si>
    <t>Chi tạo nguồn, điều chỉnh tiền lương</t>
  </si>
  <si>
    <t>TỔNG THU NGÂN SÁCH NHÀ NƯỚC</t>
  </si>
  <si>
    <t>Thu từ khu vực DNNN do Trung ương quản lý</t>
  </si>
  <si>
    <t>(Chi tiết theo sắc thuế)</t>
  </si>
  <si>
    <t>Thu từ khu vực DNNN do Địa phương quản lý</t>
  </si>
  <si>
    <t xml:space="preserve">Thu từ khu vực doanh nghiệp có vốn đầu tư nước ngoài </t>
  </si>
  <si>
    <t xml:space="preserve">Thu phí, lệ phí </t>
  </si>
  <si>
    <t>Tiền cho thuê đất, thuê mặt nước</t>
  </si>
  <si>
    <t>Tiền cho thuê và tiền bán nhà ở thuộc sở hữu nhà nước</t>
  </si>
  <si>
    <t>Thu tiền cấp quyền khai thác khoáng sản</t>
  </si>
  <si>
    <t>Thu từ quỹ đất công ích, hoa lợi công sản khác</t>
  </si>
  <si>
    <t>Vốn trong nước</t>
  </si>
  <si>
    <t>Vốn ngoài nước</t>
  </si>
  <si>
    <t>(Chi tiết theo từng Chương trình mục tiêu quốc gia)</t>
  </si>
  <si>
    <t>Chi ngân sách</t>
  </si>
  <si>
    <t>Chi bổ sung cân đối</t>
  </si>
  <si>
    <t>Chi bổ sung có mục tiêu</t>
  </si>
  <si>
    <t>Tên đơn vị</t>
  </si>
  <si>
    <t>CHI CHUYỂN NGUỒN SANG NĂM SAU</t>
  </si>
  <si>
    <t>Tổng số</t>
  </si>
  <si>
    <t>Tổng thu NSNN trên địa bàn</t>
  </si>
  <si>
    <t>Chia ra</t>
  </si>
  <si>
    <t>Trong đó</t>
  </si>
  <si>
    <t>NGÂN SÁCH CẤP HUYỆN</t>
  </si>
  <si>
    <t>Thu bổ sung từ ngân sách cấp huyện</t>
  </si>
  <si>
    <t>Chi bổ sung cho ngân sách xã</t>
  </si>
  <si>
    <t>STT</t>
  </si>
  <si>
    <t>5=6+7</t>
  </si>
  <si>
    <t>Chia theo nguồn vốn</t>
  </si>
  <si>
    <t>TỔNG CHI NGÂN SÁCH HUYỆN</t>
  </si>
  <si>
    <t>Tổng chi cân đối ngân sách huyện</t>
  </si>
  <si>
    <t>Chi đầu tư phát triển khác</t>
  </si>
  <si>
    <t>CHI CÂN ĐỐI NGÂN SÁCH HUYỆN</t>
  </si>
  <si>
    <t>Ngân sách cấp huyện</t>
  </si>
  <si>
    <t>Ngân sách xã</t>
  </si>
  <si>
    <t>TỔNG NGUỒN THU NGÂN SÁCH HUYỆN</t>
  </si>
  <si>
    <t>1=2+3+4</t>
  </si>
  <si>
    <t>2</t>
  </si>
  <si>
    <t>1.1</t>
  </si>
  <si>
    <t>Chi giáo dục - đào tạo và dạy nghề</t>
  </si>
  <si>
    <t>1.2</t>
  </si>
  <si>
    <t>1.3</t>
  </si>
  <si>
    <t>Chi y tế, dân số và gia đình</t>
  </si>
  <si>
    <t>1.4</t>
  </si>
  <si>
    <t>Chi văn hóa thông tin</t>
  </si>
  <si>
    <t>1.5</t>
  </si>
  <si>
    <t>Chi phát thanh, truyền hình, thông tấn</t>
  </si>
  <si>
    <t>1.6</t>
  </si>
  <si>
    <t>Chi thể dục thể thao</t>
  </si>
  <si>
    <t>1.7</t>
  </si>
  <si>
    <t>Chi bảo vệ môi trường</t>
  </si>
  <si>
    <t>1.8</t>
  </si>
  <si>
    <t>Chi các hoạt động kinh tế</t>
  </si>
  <si>
    <t>1.9</t>
  </si>
  <si>
    <t>1.10</t>
  </si>
  <si>
    <t>Chi bảo đảm xã hội</t>
  </si>
  <si>
    <t>Biểu số 83/CK-NSNN</t>
  </si>
  <si>
    <t>Biểu số 84/CK-NSNN</t>
  </si>
  <si>
    <t>Biểu số 87/CK-NSNN</t>
  </si>
  <si>
    <t>Biểu số 88/CK-NSNN</t>
  </si>
  <si>
    <t>Biểu số 89/CK-NSNN</t>
  </si>
  <si>
    <t>Biểu số 90/CK-NSNN</t>
  </si>
  <si>
    <t>Biểu số 91/CK-NSNN</t>
  </si>
  <si>
    <t>Biểu số 92/CK-NSNN</t>
  </si>
  <si>
    <t>Chi hoạt động của cơ quan quản lý nhà nước, đảng, đoàn thể</t>
  </si>
  <si>
    <t>Bổ sung vốn đầu tư để thực hiện các chương trình mục tiêu, nhiệm vụ</t>
  </si>
  <si>
    <t>Bổ sung thực hiện các chương trình mục tiêu quốc gia</t>
  </si>
  <si>
    <t>Chi các chương trình mục tiêu quốc gia</t>
  </si>
  <si>
    <t>Chi thuộc nhiệm vụ của ngân sách cấp huyện</t>
  </si>
  <si>
    <t>Chi các chương trình mục tiêu, nhiệm vụ</t>
  </si>
  <si>
    <t>(Chi tiết theo từng chương trình mục tiêu, nhiệm vụ)</t>
  </si>
  <si>
    <t>CHI NGÂN SÁCH CẤP HUYỆN THEO LĨNH VỰC</t>
  </si>
  <si>
    <t>Thu bổ sung cân đối</t>
  </si>
  <si>
    <t>Ngân sách huyện</t>
  </si>
  <si>
    <t>Thu ngân sách xã hưởng 100%</t>
  </si>
  <si>
    <t>Thu ngân sách xã hưởng từ các khoản thu phân chia</t>
  </si>
  <si>
    <t>Tổng chi cân đối ngân sách xã</t>
  </si>
  <si>
    <t>Chi bổ sung thực hiện điều chỉnh tiền lương</t>
  </si>
  <si>
    <t>Chi các chương trình mục tiêu</t>
  </si>
  <si>
    <t>CHI BỔ SUNG CÂN ĐỐI CHO NGÂN SÁCH XÃ</t>
  </si>
  <si>
    <t>Biểu số 81/CK-NSNN</t>
  </si>
  <si>
    <t>Biểu số 82/CK-NSNN</t>
  </si>
  <si>
    <t>Thu ngân sách huyện hưởng 100%</t>
  </si>
  <si>
    <t>Thu ngân sách huyện hưởng từ các khoản thu phân chia</t>
  </si>
  <si>
    <t>Thu ngân sách huyện được hưởng theo phân cấp</t>
  </si>
  <si>
    <t>Thu ngân sách được hưởng theo phân cấp</t>
  </si>
  <si>
    <t>TÊN ĐƠN VỊ</t>
  </si>
  <si>
    <t>CHI ĐẦU TƯ PHÁT TRIỂN  (KHÔNG KỂ CHƯƠNG TRÌNH MỤC TIÊU QUỐC GIA)</t>
  </si>
  <si>
    <t>CHI THƯỜNG XUYÊN (KHÔNG KỂ CHƯƠNG TRÌNH MỤC TIÊU QUỐC GIA)</t>
  </si>
  <si>
    <t>CHI CHƯƠNG TRÌNH MTQG</t>
  </si>
  <si>
    <t>TỔNG SỔ</t>
  </si>
  <si>
    <t>CHI ĐẨU TƯ PHÁT TRIỂN</t>
  </si>
  <si>
    <t>CHI THƯỜNG XUYÊN</t>
  </si>
  <si>
    <t>TRONG ĐÓ:</t>
  </si>
  <si>
    <t>Thu ngân sách xã được hưởng theo phân cấp</t>
  </si>
  <si>
    <t>Kinh phí sự nghiệp</t>
  </si>
  <si>
    <t>Nguồn thu ngân sách</t>
  </si>
  <si>
    <t>CHI CÁC CHƯƠNG TRÌNH MỤC TIÊU</t>
  </si>
  <si>
    <t>8=9+10</t>
  </si>
  <si>
    <t>Thu kết dư</t>
  </si>
  <si>
    <t>Chi đầu tư từ nguồn thu tiền sử dụng đất</t>
  </si>
  <si>
    <t>Chi đầu tư từ nguồn thu xổ số kiến thiết</t>
  </si>
  <si>
    <t>CHI DỰ PHÒNG NGÂN SÁCH</t>
  </si>
  <si>
    <t>CHI TẠO NGUỒN, ĐIỀU CHỈNH TIỀN LƯƠNG</t>
  </si>
  <si>
    <t>CHI CHUYỂN NGUỒN SANG NGÂN SÁCH NĂM SAU</t>
  </si>
  <si>
    <t>CÁC CƠ QUAN, TỔ CHỨC</t>
  </si>
  <si>
    <t>CHI BỔ SUNG CÓ MỤC TIÊU CHO NGÂN SÁCH XÃ</t>
  </si>
  <si>
    <t>Đầu tư phát triển</t>
  </si>
  <si>
    <t>2=5+12</t>
  </si>
  <si>
    <t>3=8+15</t>
  </si>
  <si>
    <t>4=5+8</t>
  </si>
  <si>
    <t>11=12+15</t>
  </si>
  <si>
    <t>12=13+14</t>
  </si>
  <si>
    <t>15=16+17</t>
  </si>
  <si>
    <t>Ngân sách cấp tỉnh</t>
  </si>
  <si>
    <t>Danh mục dự án</t>
  </si>
  <si>
    <t>Địa điểm xây dựng</t>
  </si>
  <si>
    <t>Năng lực thiết kế</t>
  </si>
  <si>
    <t>Thời gian khởi công - hoàn thành</t>
  </si>
  <si>
    <t>Quyết định đầu tư</t>
  </si>
  <si>
    <t>Số Quyết định, ngày, tháng, năm ban hành</t>
  </si>
  <si>
    <t>Tổng mức đầu tư được duyệt</t>
  </si>
  <si>
    <t>Ngoài nước</t>
  </si>
  <si>
    <t>NGÀNH, LĨNH VỰC, CHƯƠNG TRÌNH…</t>
  </si>
  <si>
    <t>Chuẩn bị đầu tư</t>
  </si>
  <si>
    <t>Dự án A</t>
  </si>
  <si>
    <t>………..</t>
  </si>
  <si>
    <t>Thực hiện dự án</t>
  </si>
  <si>
    <t>a</t>
  </si>
  <si>
    <t>Dự án chuyển tiếp từ giai đoạn 5 năm ... sang giai đoạn 5 năm ...</t>
  </si>
  <si>
    <t>Dự án B</t>
  </si>
  <si>
    <t>b</t>
  </si>
  <si>
    <t>Dự án khởi công mới trong giai đoạn 5 năm ...</t>
  </si>
  <si>
    <t>Dự án C</t>
  </si>
  <si>
    <t>Phân loại như trên</t>
  </si>
  <si>
    <t>Trong đó chia theo lĩnh vực:</t>
  </si>
  <si>
    <t>Trong đó chia theo nguồn vốn:</t>
  </si>
  <si>
    <t>Biểu số 86/CK-NSNN</t>
  </si>
  <si>
    <r>
      <t>Tổng số</t>
    </r>
    <r>
      <rPr>
        <sz val="12"/>
        <rFont val="Times New Roman"/>
        <family val="1"/>
      </rPr>
      <t xml:space="preserve"> (tất cả các nguồn vốn)</t>
    </r>
  </si>
  <si>
    <t>Biểu số 85/CK-NSNN</t>
  </si>
  <si>
    <t>CƠ QUAN, ĐƠN VỊ, XÃ…</t>
  </si>
  <si>
    <t>Số bổ sung cân đối từ ngân sách cấp huyện</t>
  </si>
  <si>
    <t>Bổ sung vốn sự nghiệp để thực hiện các chế độ, chính sách, nhiệm vụ</t>
  </si>
  <si>
    <t>Đơn vị: 1.000 đồng</t>
  </si>
  <si>
    <t>Sơn Thuỷ</t>
  </si>
  <si>
    <t>Hồng Thượng</t>
  </si>
  <si>
    <t>A Ngo</t>
  </si>
  <si>
    <t>Hương Phong</t>
  </si>
  <si>
    <t>Phú Vinh</t>
  </si>
  <si>
    <t>Hồng Quảng</t>
  </si>
  <si>
    <t>Hồng Vân</t>
  </si>
  <si>
    <t>Hồng Thái</t>
  </si>
  <si>
    <t xml:space="preserve">Hồng Bắc </t>
  </si>
  <si>
    <t>Thị Trấn</t>
  </si>
  <si>
    <t>Hồng Kim</t>
  </si>
  <si>
    <t>Hương Lâm</t>
  </si>
  <si>
    <t>Nhâm</t>
  </si>
  <si>
    <t>Hồng Thuỷ</t>
  </si>
  <si>
    <t>A Roàng</t>
  </si>
  <si>
    <t>Bắc Sơn</t>
  </si>
  <si>
    <t>Đông Sơn</t>
  </si>
  <si>
    <t>A Đớt</t>
  </si>
  <si>
    <t>Hồng Hạ</t>
  </si>
  <si>
    <t>Hồng Trung</t>
  </si>
  <si>
    <t>Hương Nguyên</t>
  </si>
  <si>
    <t>Thu tiền sử dụng đất, thuê đất</t>
  </si>
  <si>
    <t>Thu ngoài quốc doanh</t>
  </si>
  <si>
    <t xml:space="preserve">Phí, lệ phí </t>
  </si>
  <si>
    <t>Thu Thường xuyên NSX (thu khác)</t>
  </si>
  <si>
    <t>Thu thường xuyên</t>
  </si>
  <si>
    <t>Thu sự nghiệp kinh tế</t>
  </si>
  <si>
    <t>1.11</t>
  </si>
  <si>
    <t>1.12</t>
  </si>
  <si>
    <t>1.13</t>
  </si>
  <si>
    <t>Chi quốc phòng</t>
  </si>
  <si>
    <t>Chi an ninh, trật tự an toàn xã hội</t>
  </si>
  <si>
    <t>Chi các khoản khác theo quy định</t>
  </si>
  <si>
    <t>- Huyện</t>
  </si>
  <si>
    <t>- Xã</t>
  </si>
  <si>
    <t>Thu tại xã</t>
  </si>
  <si>
    <t>Thu để lại quản lý qua ngân sách</t>
  </si>
  <si>
    <t>Thu để lại quản lý qua NSNN</t>
  </si>
  <si>
    <t>Biểu 81</t>
  </si>
  <si>
    <t>Biểu 82</t>
  </si>
  <si>
    <t>Biểu 83</t>
  </si>
  <si>
    <t>Biểu 84</t>
  </si>
  <si>
    <t>Biểu 85</t>
  </si>
  <si>
    <t>Biểu 86</t>
  </si>
  <si>
    <t>Biểu 87</t>
  </si>
  <si>
    <t>Biểu 88</t>
  </si>
  <si>
    <t>Biểu 89</t>
  </si>
  <si>
    <t>Biểu 90</t>
  </si>
  <si>
    <t>Biểu 91</t>
  </si>
  <si>
    <t>Biểu 92</t>
  </si>
  <si>
    <t>Mẫu biểu</t>
  </si>
  <si>
    <t>Cấp huyện</t>
  </si>
  <si>
    <t>CƠ QUAN, ĐƠN VỊ, XÃ</t>
  </si>
  <si>
    <t>Chủ đầu tư</t>
  </si>
  <si>
    <t>Sơn Thủy</t>
  </si>
  <si>
    <t>Hồng Thủy</t>
  </si>
  <si>
    <t>Các xã</t>
  </si>
  <si>
    <t>Cấp xã</t>
  </si>
  <si>
    <t>UBND xã Hồng Thủy</t>
  </si>
  <si>
    <t>UBND xã Sơn Thủy</t>
  </si>
  <si>
    <t>UBND xã Hồng Vân</t>
  </si>
  <si>
    <t>UBND xã Hương Nguyên</t>
  </si>
  <si>
    <t>UBND xã Hương Phong</t>
  </si>
  <si>
    <t>UBND xã Hương Lâm</t>
  </si>
  <si>
    <t>UBND xã A Ngo</t>
  </si>
  <si>
    <t>UBND xã A Roàng</t>
  </si>
  <si>
    <t>UBND xã Đông Sơn</t>
  </si>
  <si>
    <t>UBND xã Hồng Hạ</t>
  </si>
  <si>
    <t>Ban CHQS huyện</t>
  </si>
  <si>
    <t>UBND Thị trấn</t>
  </si>
  <si>
    <t>Chi dự phòng ngân sách</t>
  </si>
  <si>
    <t>Chung</t>
  </si>
  <si>
    <t>Chi để lại quản lý qua NSNN</t>
  </si>
  <si>
    <t>D</t>
  </si>
  <si>
    <t>CHI QUẢN LÝ QUA NSNN</t>
  </si>
  <si>
    <t>VI</t>
  </si>
  <si>
    <t>KP tiền điện</t>
  </si>
  <si>
    <t>KP AN biên giới</t>
  </si>
  <si>
    <t>- Tỉnh</t>
  </si>
  <si>
    <t>Sự nghiệp kinh tế</t>
  </si>
  <si>
    <t>Nâng cấp, mở rộng đường Konh Hư, Động Tiên Công</t>
  </si>
  <si>
    <t>Khắc phục sửa chữa khu hậu cứ hậu phương xã Hồng Bắc</t>
  </si>
  <si>
    <t>Hồng Bắc</t>
  </si>
  <si>
    <t>NC,SC</t>
  </si>
  <si>
    <t>Ban QLDA ĐTXDKV</t>
  </si>
  <si>
    <t>XDM</t>
  </si>
  <si>
    <t>2018-2019</t>
  </si>
  <si>
    <t>1338/05/09/2018</t>
  </si>
  <si>
    <t>Giá trị khối lượng thực hiện từ khởi công đến 31/12/2018</t>
  </si>
  <si>
    <t>TCĐT</t>
  </si>
  <si>
    <t>Ngân sách cấp xã</t>
  </si>
  <si>
    <t>NGÂN SÁCH CẤP XÃ</t>
  </si>
  <si>
    <t>Tổng thu NSNN</t>
  </si>
  <si>
    <t>NS tỉnh</t>
  </si>
  <si>
    <t>NS huyện</t>
  </si>
  <si>
    <t>NS xã</t>
  </si>
  <si>
    <t>VII</t>
  </si>
  <si>
    <t>CHI TRẢ NỢ NGÂN SÁCH</t>
  </si>
  <si>
    <t>Chương trình mục tiêu quốc gia NTM năm 2019</t>
  </si>
  <si>
    <t>Chương trình mục tiêu quốc gia GNBV năm 2019</t>
  </si>
  <si>
    <t>CÂN ĐỐI NGÂN SÁCH HUYỆN NĂM 2020</t>
  </si>
  <si>
    <t>(Phụ lục kèm theo Quyết định số        /QĐ-UBND ngày       tháng 01 năm 2020
 của Ủy ban nhân dân huyện A Lưới)</t>
  </si>
  <si>
    <t>CÂN ĐỐI NGUỒN THU, CHI DỰ TOÁN NGÂN SÁCH CẤP HUYỆN
 VÀ NGÂN SÁCH XÃ NĂM 2020</t>
  </si>
  <si>
    <t>DỰ TOÁN THU NGÂN SÁCH NHÀ NƯỚC NĂM 2020</t>
  </si>
  <si>
    <t>DỰ TOÁN CHI NGÂN SÁCH HUYỆN, CHI NGÂN SÁCH CẤP HUYỆN
 VÀ CHI NGÂN SÁCH XÃ THEO CƠ CẤU CHI
 NĂM 2020</t>
  </si>
  <si>
    <t>DỰ TOÁN CHI NGÂN SÁCH CẤP HUYỆN THEO TỪNG LĨNH VỰC NĂM 2020</t>
  </si>
  <si>
    <t>DỰ TOÁN CHI NGÂN SÁCH CẤP HUYỆN CHO TỪNG CƠ QUAN, TỔ CHỨC NĂM 2020</t>
  </si>
  <si>
    <t>DỰ TOÁN CHI ĐẦU TƯ PHÁT TRIỂN CỦA NGÂN SÁCH CẤP HUYỆN CHO TỪNG CƠ QUAN, TỔ CHỨC THEO LĨNH VỰC NĂM 2020</t>
  </si>
  <si>
    <t>DỰ TOÁN CHI THƯỜNG XUYÊN CỦA NGÂN SÁCH CẤP HUYỆN CHO TỪNG CƠ QUAN, TỔ CHỨC THEO LĨNH VỰC NĂM 2020</t>
  </si>
  <si>
    <t>DỰ TOÁN THU, SỐ BỔ SUNG VÀ DỰ TOÁN CHI CÂN ĐỐI NGÂN SÁCH TỪNG XÃ NĂM 2020</t>
  </si>
  <si>
    <t>DỰ TOÁN CHI BỔ SUNG CÓ MỤC TIÊU TỪ NGÂN SÁCH CẤP HUYỆN CHO NGÂN SÁCH TỪNG XÃ NĂM 2020</t>
  </si>
  <si>
    <t>DỰ TOÁN CHI CHƯƠNG TRÌNH MỤC TIÊU QUỐC GIA NGÂN SÁCH CẤP HUYỆN VÀ NGÂN SÁCH XÃ NĂM 2020</t>
  </si>
  <si>
    <t>DANH MỤC CÁC CHƯƠNG TRÌNH, DỰ ÁN SỬ DỤNG VỐN NGÂN SÁCH NHÀ NƯỚC NĂM 2020</t>
  </si>
  <si>
    <t>Chi an ninh và trật tự an toàn xã hội</t>
  </si>
  <si>
    <t>Chi thường xuyên khác</t>
  </si>
  <si>
    <t>Chi quản lý qua ngân sách</t>
  </si>
  <si>
    <t>Trung tâm phát triển quỹ đất</t>
  </si>
  <si>
    <t>Kinh phí 76/2019/NĐ-CP</t>
  </si>
  <si>
    <t>Biểu 07</t>
  </si>
  <si>
    <t>GIAO DỰ TOÁN CHI SỰ NGHIỆP KINH TẾ MANG TÍNH CHẤT ĐẦU TƯ, XDCB NĂM 2020</t>
  </si>
  <si>
    <t>ĐVT: 1.000 đồng</t>
  </si>
  <si>
    <t>Địa điểm mở tài khoản</t>
  </si>
  <si>
    <t>Mã số Chương chủ đầu tư</t>
  </si>
  <si>
    <t>Mã số dự án đầu tư</t>
  </si>
  <si>
    <t>Mã ngành kinh tế (khoản)</t>
  </si>
  <si>
    <t>Thời gian khởi công, hoàn thành</t>
  </si>
  <si>
    <t>Quyết định đầu tư dự án hoặc điều chỉnh lần cuối</t>
  </si>
  <si>
    <t>Vốn đã thanh toán từ khởi công đến hết kế hoạch năm trước</t>
  </si>
  <si>
    <t>Kế hoạch vốn năm 2020</t>
  </si>
  <si>
    <t>Nhiệm vụ</t>
  </si>
  <si>
    <t>Ghi chú</t>
  </si>
  <si>
    <t>Số, ngày</t>
  </si>
  <si>
    <t>Tổng mức vốn đầu tư (phần vốn NSNN)</t>
  </si>
  <si>
    <t>Vốn đầu tư</t>
  </si>
  <si>
    <t>Tiểu dự án GPMB: Điểm sinh hoạt cộng đồng của đồng bào dân tộc thiểu số vùng cao A Lưới</t>
  </si>
  <si>
    <t>Thị trấn</t>
  </si>
  <si>
    <t>KBNN</t>
  </si>
  <si>
    <t>Trung tâm PTQĐ</t>
  </si>
  <si>
    <t>Tiền đất 1.500trđ</t>
  </si>
  <si>
    <t>Vốn quy hoạch</t>
  </si>
  <si>
    <t>Điều chỉnh quy hoạch chung đô thị A Lưới mở rộng: 400 trđ.</t>
  </si>
  <si>
    <t>A Lưới</t>
  </si>
  <si>
    <t>NVQH</t>
  </si>
  <si>
    <t>Phòng KT-HT</t>
  </si>
  <si>
    <t>QH</t>
  </si>
  <si>
    <t>KH sử dụng đất năm 2020 (bao gồm chi phí đo đạc, lập bản đồ địa chính và cấp giấy chứng nhận quyền sử dụng đất)</t>
  </si>
  <si>
    <t>Phòng TN-MT</t>
  </si>
  <si>
    <t>Quốc phòng</t>
  </si>
  <si>
    <t>011</t>
  </si>
  <si>
    <t>QP</t>
  </si>
  <si>
    <t>MTT</t>
  </si>
  <si>
    <t>Xây dựng khu sản xuất hậu cứ hậu phương huyện A Lưới tại xã Hồng Bắc</t>
  </si>
  <si>
    <t>Sự nghiệp giáo dục (Phân bổ sau)</t>
  </si>
  <si>
    <t>Nâng cấp, sửa chữa Trường Mầm non Hồng Thủy (cơ sở lẽ)</t>
  </si>
  <si>
    <t>Nâng cấp, sửa chữa Trường mầm non Hồng Vân</t>
  </si>
  <si>
    <t>Nâng cấp, sửa chữa Trường TH-THCS A Roàng</t>
  </si>
  <si>
    <t>Nâng cấp, sửa chữa Trường Mầm non A Roàng</t>
  </si>
  <si>
    <t>Nâng cấp, sửa chữa Trường Mầm non Hương Lâm</t>
  </si>
  <si>
    <t>Nâng cấp, sửa chữa Trường mầm non Hoa Đỗ Quyên</t>
  </si>
  <si>
    <t>Nâng cấp, sửa chữa Trường TH Kim Đồng.</t>
  </si>
  <si>
    <t>Nâng cấp, sửa chữa khu nội trú trường THCS-DTNT huyện</t>
  </si>
  <si>
    <t>Nâng cấp, sửa chữa trường TH-THCS Hồng Thủy (Hạng mục thay thế cửa chính và cửa sổ)</t>
  </si>
  <si>
    <t>Nâng cấp, sửa chữa  trường THCS Hương Lâm (Hạng mục thay thế cửa chính và cửa sổ)</t>
  </si>
  <si>
    <t>KT</t>
  </si>
  <si>
    <t>KTTC</t>
  </si>
  <si>
    <t>Nâng cấp, sửa chữa đường Kon Hư, Thị trấn A Lưới (gđ2)</t>
  </si>
  <si>
    <t>Nâng cấp, sữa chữa đường Đinh Núp, Thị trấn A Lưới</t>
  </si>
  <si>
    <t>Điểm sinh hoạt cộng đồng của đồng bào dân tộc thiểu số vùng cao A Lưới (Chợ vùng cao)</t>
  </si>
  <si>
    <t>Xây dựng trạm bơm A Ngo</t>
  </si>
  <si>
    <t>NĐ35 Tỉnh: 2.200 trđ; NĐ35 huyện: 700 trđ.</t>
  </si>
  <si>
    <t>Nâng cấp, sửa chữa trụ sở làm việc khối Mặt trận - Đoàn thể</t>
  </si>
  <si>
    <t>MTTQVN huyện</t>
  </si>
  <si>
    <t>Cây xanh nhà Gươl xã Hồng Hạ</t>
  </si>
  <si>
    <t>Bố trí cảnh quan, trồng cây xanh khu vực khuôn viên chợ Bốt Đỏ</t>
  </si>
  <si>
    <t>Xây dựng nhà lưu trữ kết hợp với phòng họp của Ban Thường vụ Huyện ủy và phòng họp trực tuyến</t>
  </si>
  <si>
    <t>XD mới</t>
  </si>
  <si>
    <t>1436/27/09/2018</t>
  </si>
  <si>
    <t>MT tỉnh</t>
  </si>
  <si>
    <t>Công trình phục vụ phát triển sản xuất xã Sơn Thủy</t>
  </si>
  <si>
    <t>TĐ, MT</t>
  </si>
  <si>
    <t>Công trình phục vụ phát triển sản xuất  xã Hồng Thượng</t>
  </si>
  <si>
    <t>Công trình phục vụ phát triển sản xuất xã Hồng Quảng</t>
  </si>
  <si>
    <t>Công trình phục vụ phát triển sản xuất xã Hồng Thái</t>
  </si>
  <si>
    <t>Sự nghiệp phát thanh truyền hình</t>
  </si>
  <si>
    <t>Duy tu, bảo dưỡng cột ăng ten phát sóng truyền hình</t>
  </si>
  <si>
    <t>Trung tâm VHTT-TT</t>
  </si>
  <si>
    <t>Xây dựng công viên mi ni</t>
  </si>
  <si>
    <t>Tiền đất</t>
  </si>
  <si>
    <t>Nâng cấp, sửa chữa đường Kăn Tréc, Bắc Sơ, Giải phóng A So, A Biah, Thị trấn A Lưới</t>
  </si>
  <si>
    <t>SNKT</t>
  </si>
  <si>
    <t>Đường phát triển sản xuất thôn Hương Phú xã Hương Phong</t>
  </si>
  <si>
    <t>Lũy kế vốn đã bố trí đến 31/12/2019</t>
  </si>
  <si>
    <t>Ban chỉ huy quân sự huyện</t>
  </si>
  <si>
    <t>Công an huyện</t>
  </si>
  <si>
    <t>Trường Mầm non A Đớt</t>
  </si>
  <si>
    <t>Trường Mầm non A Ngo</t>
  </si>
  <si>
    <t>Trường Mầm non A Roàng</t>
  </si>
  <si>
    <t>Trường Mầm non Bắc Sơn</t>
  </si>
  <si>
    <t>Trường Mầm non Đông Sơn</t>
  </si>
  <si>
    <t xml:space="preserve">Trường Mầm non Hoa Đào </t>
  </si>
  <si>
    <t xml:space="preserve">Trường Mầm non Hoa Đỗ Quyên </t>
  </si>
  <si>
    <t xml:space="preserve">Trường Mầm non Hoa Phong Lan </t>
  </si>
  <si>
    <t>Trường Mầm non Ta Vai</t>
  </si>
  <si>
    <t>Trường Mầm non Hồng Bắc</t>
  </si>
  <si>
    <t>Trường Mầm non Hồng Hạ</t>
  </si>
  <si>
    <t>Trường Mầm non Hồng Thái</t>
  </si>
  <si>
    <t>Trường Mầm non Hồng Thượng</t>
  </si>
  <si>
    <t>Trường Mầm non Hồng Thủy</t>
  </si>
  <si>
    <t>Trường Mầm non Hồng Trung</t>
  </si>
  <si>
    <t>Trường Mầm non Hồng Vân</t>
  </si>
  <si>
    <t>Trường Mầm non Hương Lâm</t>
  </si>
  <si>
    <t>Trường Mầm non Hương Nguyên</t>
  </si>
  <si>
    <t>Trường Mầm non Nhâm</t>
  </si>
  <si>
    <t>Trường Mầm non Phú Vinh</t>
  </si>
  <si>
    <t xml:space="preserve">Trường Mầm non Sơn Ca </t>
  </si>
  <si>
    <t>Trường  Tiểu học A Đớt</t>
  </si>
  <si>
    <t xml:space="preserve">Trường Tiểu học A Ngo </t>
  </si>
  <si>
    <t>Trường Tiểu học Bắc Sơn</t>
  </si>
  <si>
    <t>Trường Tiểu học Đông Sơn</t>
  </si>
  <si>
    <t>Trường  Tiểu học Hồng Bắc</t>
  </si>
  <si>
    <t>Trường Tiểu học Hồng Kim</t>
  </si>
  <si>
    <t>Trường Tiểu học Hồng Quảng</t>
  </si>
  <si>
    <t xml:space="preserve">Trường Tiểu học Hồng Thái </t>
  </si>
  <si>
    <t>Trường Tiểu học Hồng Thượng</t>
  </si>
  <si>
    <t>Trường Tiểu học Hồng Trung</t>
  </si>
  <si>
    <t>Trường Tiểu học Hồng Vân</t>
  </si>
  <si>
    <t>Trường Tiểu học Hương Lâm</t>
  </si>
  <si>
    <t xml:space="preserve">Trường Tiểu học Kim Đồng </t>
  </si>
  <si>
    <t>Trường Tiểu học Nhâm</t>
  </si>
  <si>
    <t>Trường Tiểu học Phú Vinh</t>
  </si>
  <si>
    <t xml:space="preserve">Trường Tiểu học Sơn Thủy </t>
  </si>
  <si>
    <t xml:space="preserve">Trường Tiểu học Vừ A Dính </t>
  </si>
  <si>
    <t>Trường Tiểu học&amp;THCS Hồng Hạ</t>
  </si>
  <si>
    <t xml:space="preserve">Trường Tiểu học &amp;THCS Hồng Thủy </t>
  </si>
  <si>
    <t xml:space="preserve">Trường Tiểu học &amp; THCS Hương Nguyên </t>
  </si>
  <si>
    <t>Trường TH-THCS A Roàng</t>
  </si>
  <si>
    <t>Trường THCS Hương Lâm</t>
  </si>
  <si>
    <t>Trường THCS Lê Lợi</t>
  </si>
  <si>
    <t xml:space="preserve">Trường THCS Quang Trung </t>
  </si>
  <si>
    <t xml:space="preserve">Trường THCS Trần Hưng Đạo </t>
  </si>
  <si>
    <t>Trường THCS - Dân tộc Nội trú</t>
  </si>
  <si>
    <t>Trung tâm GDNN-GDTX</t>
  </si>
  <si>
    <t>Văn phòng HĐND và UBND huyện</t>
  </si>
  <si>
    <t>Trung tâm Hành chính công</t>
  </si>
  <si>
    <t>Phòng Nội vụ</t>
  </si>
  <si>
    <t>Phòng Lao động Thương binh và Xã hội</t>
  </si>
  <si>
    <t>Phòng Tài chính - Kế hoạch</t>
  </si>
  <si>
    <t>Phòng Kinh tế và Hạ tầng</t>
  </si>
  <si>
    <t>Phòng Tư pháp</t>
  </si>
  <si>
    <t>Thanh tra huyện</t>
  </si>
  <si>
    <t>Phòng Nông nghiệp và Phát triển nông thôn</t>
  </si>
  <si>
    <t>Phòng Văn hoá và Thông tin</t>
  </si>
  <si>
    <t>Phòng Giáo dục và Đào tạo</t>
  </si>
  <si>
    <t>Phòng Y tế</t>
  </si>
  <si>
    <t>Phòng Tài nguyên và Môi trường</t>
  </si>
  <si>
    <t>Phòng Dân tộc</t>
  </si>
  <si>
    <t>Trung tâm Dịch vụ Nông nghiệp</t>
  </si>
  <si>
    <t>Trung tâm Phát triển quỹ đất</t>
  </si>
  <si>
    <t>Trung tâm Văn hóa Thông tin và Thể thao</t>
  </si>
  <si>
    <t>Ban Quản lý các CTCC&amp;DVCI</t>
  </si>
  <si>
    <t>Ban QLDA Đầu tư và Xây dựng khu vực</t>
  </si>
  <si>
    <t>Văn phòng Huyện uỷ</t>
  </si>
  <si>
    <t>Trung tâm Bồi dưỡng chính trị</t>
  </si>
  <si>
    <t>Ủy ban Mặt trận Tổ quốc huyện A Lưới</t>
  </si>
  <si>
    <t xml:space="preserve">Huyện Đoàn TNCS HCM </t>
  </si>
  <si>
    <t>Hội LHPN huyện A Lưới</t>
  </si>
  <si>
    <t>Hội Nông dân huyện A Lưới</t>
  </si>
  <si>
    <t>Hội Cựu chiến binh huyện A Lưới</t>
  </si>
  <si>
    <t xml:space="preserve">Hội Chữ thập đỏ </t>
  </si>
  <si>
    <t xml:space="preserve">Hội Người cao tuổi </t>
  </si>
  <si>
    <t xml:space="preserve">Hội Người mù </t>
  </si>
  <si>
    <t xml:space="preserve">Hội Người khuyết tật và Trẻ mồ côi </t>
  </si>
  <si>
    <t xml:space="preserve">Hội Khuyến học </t>
  </si>
  <si>
    <t xml:space="preserve">Hội Người tù yêu nước </t>
  </si>
  <si>
    <t xml:space="preserve">Hội Nạn nhân chất độc da cam </t>
  </si>
  <si>
    <t>Hội Cựu thanh niên xung phong</t>
  </si>
  <si>
    <t>Hội Luật gia</t>
  </si>
  <si>
    <t xml:space="preserve">Hội Cựu giáo chức </t>
  </si>
  <si>
    <t>Ban vận động ngày vì người nghèo</t>
  </si>
  <si>
    <t>Hội truyền thống Trường Sơn</t>
  </si>
  <si>
    <t>Liên đoàn Lao động huyện</t>
  </si>
  <si>
    <t>Trung tâm Y tế huyện</t>
  </si>
  <si>
    <t>Viện Kiểm sát</t>
  </si>
  <si>
    <t>Toà án</t>
  </si>
  <si>
    <t>Chi cục Thi hành án dân sự</t>
  </si>
  <si>
    <t>Chi cục thuế</t>
  </si>
  <si>
    <t>Kho bạc Nhà nước huyện</t>
  </si>
  <si>
    <t>Hạt Kiểm lâm</t>
  </si>
  <si>
    <t>Chi cục Thống kê</t>
  </si>
  <si>
    <t>Trường THPT A Lưới</t>
  </si>
  <si>
    <t>Ngân hàng chính sách - Xã hội</t>
  </si>
  <si>
    <t>Đồn Biên phòng cửa khẩu H.Vân</t>
  </si>
  <si>
    <t>Đồn Biên phòng Nhâm</t>
  </si>
  <si>
    <t>Đồn Biên phòng cửa khẩu A Đớt</t>
  </si>
  <si>
    <t>Đồn Biên phòng Hương Nguyên</t>
  </si>
  <si>
    <t>Dự nguồn chưa phân bổ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</si>
</sst>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"/>
    <numFmt numFmtId="165" formatCode="###,###,###"/>
    <numFmt numFmtId="166" formatCode="_(* #,##0_);_(* \(#,##0\);_(* &quot;-&quot;??_);_(@_)"/>
    <numFmt numFmtId="167" formatCode="#,###;\-#,###;&quot;&quot;;_(@_)"/>
    <numFmt numFmtId="168" formatCode="_-* #,##0\ _₫_-;\-* #,##0\ _₫_-;_-* &quot;-&quot;??\ _₫_-;_-@_-"/>
    <numFmt numFmtId="169" formatCode="000"/>
    <numFmt numFmtId="170" formatCode="_-* #,##0.00&quot; &quot;_₫_-;\-* #,##0.00&quot; &quot;_₫_-;_-* &quot;-&quot;??&quot; &quot;_₫_-;_-@_-"/>
    <numFmt numFmtId="171" formatCode="_-* #,##0&quot; &quot;_₫_-;\-* #,##0&quot; &quot;_₫_-;_-* &quot;-&quot;??&quot; &quot;_₫_-;_-@_-"/>
  </numFmts>
  <fonts count="50">
    <font>
      <sz val="12"/>
      <name val=".VnArial Narrow"/>
    </font>
    <font>
      <sz val="12"/>
      <name val=".VnArial Narrow"/>
      <family val="2"/>
    </font>
    <font>
      <sz val="12"/>
      <name val=".VnArial Narrow"/>
      <family val="2"/>
    </font>
    <font>
      <b/>
      <sz val="12"/>
      <name val="Times New Roman"/>
      <family val="1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2"/>
      <name val=".VnArial Narrow"/>
      <family val="2"/>
    </font>
    <font>
      <sz val="10"/>
      <name val="Arial"/>
      <family val="2"/>
      <charset val="163"/>
    </font>
    <font>
      <i/>
      <sz val="12"/>
      <name val="Times New Roman"/>
      <family val="1"/>
      <charset val="163"/>
    </font>
    <font>
      <b/>
      <sz val="13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name val="Times New Roman h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h"/>
    </font>
    <font>
      <b/>
      <u/>
      <sz val="12"/>
      <name val="Times New Roman"/>
      <family val="1"/>
    </font>
    <font>
      <sz val="11"/>
      <name val="Times New Roman"/>
      <family val="1"/>
      <charset val="163"/>
    </font>
    <font>
      <sz val="13"/>
      <name val="Times New Roman"/>
      <family val="1"/>
      <charset val="163"/>
    </font>
    <font>
      <i/>
      <sz val="13"/>
      <name val="Times New Roman"/>
      <family val="1"/>
      <charset val="163"/>
    </font>
    <font>
      <sz val="13"/>
      <name val="VnTime"/>
    </font>
    <font>
      <sz val="13"/>
      <name val=".VnTime"/>
      <family val="2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3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u/>
      <sz val="8"/>
      <name val="Times New Roman"/>
      <family val="1"/>
    </font>
    <font>
      <u/>
      <sz val="12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163"/>
      <scheme val="minor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name val="Times New Roman"/>
      <family val="1"/>
    </font>
    <font>
      <b/>
      <sz val="12"/>
      <color rgb="FF00000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14" fillId="0" borderId="0"/>
    <xf numFmtId="0" fontId="16" fillId="0" borderId="0"/>
    <xf numFmtId="0" fontId="15" fillId="0" borderId="0"/>
    <xf numFmtId="0" fontId="41" fillId="0" borderId="0"/>
    <xf numFmtId="0" fontId="14" fillId="0" borderId="0"/>
    <xf numFmtId="0" fontId="25" fillId="0" borderId="0"/>
    <xf numFmtId="0" fontId="2" fillId="0" borderId="0"/>
    <xf numFmtId="0" fontId="40" fillId="0" borderId="0"/>
    <xf numFmtId="0" fontId="28" fillId="0" borderId="0"/>
    <xf numFmtId="170" fontId="40" fillId="0" borderId="0" applyFont="0" applyFill="0" applyBorder="0" applyAlignment="0" applyProtection="0"/>
  </cellStyleXfs>
  <cellXfs count="456">
    <xf numFmtId="0" fontId="0" fillId="0" borderId="0" xfId="0"/>
    <xf numFmtId="0" fontId="11" fillId="0" borderId="0" xfId="0" applyFont="1" applyFill="1"/>
    <xf numFmtId="0" fontId="26" fillId="0" borderId="0" xfId="10" applyFont="1"/>
    <xf numFmtId="166" fontId="26" fillId="0" borderId="0" xfId="2" applyNumberFormat="1" applyFont="1"/>
    <xf numFmtId="0" fontId="18" fillId="0" borderId="0" xfId="10" applyFont="1"/>
    <xf numFmtId="0" fontId="19" fillId="0" borderId="0" xfId="10" applyFont="1" applyAlignment="1">
      <alignment horizontal="center"/>
    </xf>
    <xf numFmtId="0" fontId="22" fillId="0" borderId="0" xfId="11" applyFont="1" applyFill="1"/>
    <xf numFmtId="165" fontId="31" fillId="0" borderId="0" xfId="11" applyNumberFormat="1" applyFont="1" applyFill="1" applyAlignment="1">
      <alignment vertical="center" wrapText="1"/>
    </xf>
    <xf numFmtId="165" fontId="33" fillId="0" borderId="1" xfId="11" applyNumberFormat="1" applyFont="1" applyFill="1" applyBorder="1" applyAlignment="1" applyProtection="1">
      <alignment horizontal="center" vertical="center" wrapText="1"/>
    </xf>
    <xf numFmtId="165" fontId="34" fillId="0" borderId="0" xfId="11" applyNumberFormat="1" applyFont="1" applyFill="1" applyAlignment="1">
      <alignment vertical="center" wrapText="1"/>
    </xf>
    <xf numFmtId="0" fontId="36" fillId="0" borderId="0" xfId="11" applyFont="1" applyFill="1" applyAlignment="1">
      <alignment vertical="center"/>
    </xf>
    <xf numFmtId="0" fontId="4" fillId="0" borderId="0" xfId="11" applyFont="1" applyFill="1"/>
    <xf numFmtId="0" fontId="22" fillId="0" borderId="0" xfId="11" applyFont="1" applyFill="1" applyAlignment="1">
      <alignment vertical="center"/>
    </xf>
    <xf numFmtId="0" fontId="4" fillId="0" borderId="0" xfId="11" applyFont="1" applyFill="1" applyAlignment="1">
      <alignment vertical="center"/>
    </xf>
    <xf numFmtId="0" fontId="4" fillId="0" borderId="0" xfId="11" applyFont="1" applyFill="1" applyAlignment="1">
      <alignment horizontal="right" vertical="center"/>
    </xf>
    <xf numFmtId="0" fontId="22" fillId="0" borderId="0" xfId="11" applyNumberFormat="1" applyFont="1" applyFill="1" applyAlignment="1">
      <alignment vertical="center"/>
    </xf>
    <xf numFmtId="0" fontId="5" fillId="0" borderId="0" xfId="11" applyNumberFormat="1" applyFont="1" applyFill="1" applyAlignment="1">
      <alignment horizontal="right" vertical="center"/>
    </xf>
    <xf numFmtId="0" fontId="5" fillId="0" borderId="0" xfId="11" applyFont="1" applyFill="1" applyAlignment="1">
      <alignment vertical="center"/>
    </xf>
    <xf numFmtId="0" fontId="22" fillId="0" borderId="0" xfId="11" applyNumberFormat="1" applyFont="1" applyFill="1" applyAlignment="1">
      <alignment horizontal="center" vertical="center"/>
    </xf>
    <xf numFmtId="0" fontId="22" fillId="0" borderId="0" xfId="0" applyFont="1" applyFill="1"/>
    <xf numFmtId="165" fontId="22" fillId="0" borderId="1" xfId="0" applyNumberFormat="1" applyFont="1" applyFill="1" applyBorder="1" applyAlignment="1">
      <alignment horizontal="center" vertical="center" wrapText="1"/>
    </xf>
    <xf numFmtId="165" fontId="31" fillId="0" borderId="0" xfId="0" applyNumberFormat="1" applyFont="1" applyFill="1" applyAlignment="1">
      <alignment vertical="center" wrapText="1"/>
    </xf>
    <xf numFmtId="165" fontId="33" fillId="0" borderId="1" xfId="0" applyNumberFormat="1" applyFont="1" applyFill="1" applyBorder="1" applyAlignment="1" applyProtection="1">
      <alignment horizontal="center" vertical="center" wrapText="1"/>
    </xf>
    <xf numFmtId="165" fontId="34" fillId="0" borderId="0" xfId="0" applyNumberFormat="1" applyFont="1" applyFill="1" applyAlignment="1">
      <alignment vertical="center" wrapText="1"/>
    </xf>
    <xf numFmtId="0" fontId="3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 wrapText="1"/>
    </xf>
    <xf numFmtId="0" fontId="8" fillId="0" borderId="0" xfId="0" quotePrefix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2" fillId="0" borderId="0" xfId="0" applyFont="1" applyFill="1" applyBorder="1" applyAlignment="1"/>
    <xf numFmtId="0" fontId="39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7" fillId="0" borderId="0" xfId="0" applyFont="1" applyFill="1"/>
    <xf numFmtId="0" fontId="9" fillId="0" borderId="0" xfId="0" applyFont="1" applyFill="1"/>
    <xf numFmtId="0" fontId="26" fillId="0" borderId="0" xfId="10" applyFont="1" applyFill="1"/>
    <xf numFmtId="0" fontId="18" fillId="0" borderId="0" xfId="10" applyFont="1" applyFill="1" applyAlignment="1">
      <alignment vertical="top"/>
    </xf>
    <xf numFmtId="166" fontId="18" fillId="0" borderId="0" xfId="2" applyNumberFormat="1" applyFont="1" applyFill="1"/>
    <xf numFmtId="0" fontId="26" fillId="0" borderId="0" xfId="10" applyFont="1" applyFill="1" applyAlignment="1">
      <alignment horizontal="right"/>
    </xf>
    <xf numFmtId="44" fontId="27" fillId="0" borderId="0" xfId="3" applyFont="1" applyFill="1" applyAlignment="1">
      <alignment horizontal="right"/>
    </xf>
    <xf numFmtId="0" fontId="3" fillId="0" borderId="1" xfId="1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 wrapText="1"/>
    </xf>
    <xf numFmtId="0" fontId="18" fillId="0" borderId="0" xfId="10" applyFont="1" applyFill="1"/>
    <xf numFmtId="0" fontId="5" fillId="0" borderId="0" xfId="0" applyFont="1" applyFill="1" applyAlignment="1"/>
    <xf numFmtId="0" fontId="4" fillId="0" borderId="0" xfId="0" applyFont="1" applyFill="1" applyAlignment="1">
      <alignment horizontal="center"/>
    </xf>
    <xf numFmtId="0" fontId="6" fillId="0" borderId="0" xfId="11" applyNumberFormat="1" applyFont="1" applyFill="1" applyAlignment="1">
      <alignment horizontal="center" vertical="center" wrapText="1"/>
    </xf>
    <xf numFmtId="0" fontId="5" fillId="0" borderId="0" xfId="5" applyFont="1" applyFill="1" applyAlignment="1"/>
    <xf numFmtId="0" fontId="4" fillId="0" borderId="0" xfId="5" applyFont="1" applyFill="1" applyAlignment="1">
      <alignment horizontal="center"/>
    </xf>
    <xf numFmtId="0" fontId="4" fillId="0" borderId="0" xfId="5" applyFont="1" applyFill="1" applyAlignment="1">
      <alignment horizontal="right"/>
    </xf>
    <xf numFmtId="0" fontId="4" fillId="0" borderId="0" xfId="5" applyFont="1" applyFill="1" applyAlignment="1">
      <alignment horizontal="centerContinuous"/>
    </xf>
    <xf numFmtId="0" fontId="4" fillId="0" borderId="0" xfId="5" applyFont="1" applyFill="1"/>
    <xf numFmtId="0" fontId="8" fillId="0" borderId="0" xfId="5" applyFont="1" applyFill="1" applyAlignment="1">
      <alignment horizontal="left"/>
    </xf>
    <xf numFmtId="0" fontId="9" fillId="0" borderId="0" xfId="5" applyFont="1" applyFill="1" applyAlignment="1">
      <alignment horizontal="left"/>
    </xf>
    <xf numFmtId="0" fontId="11" fillId="0" borderId="0" xfId="5" applyFont="1" applyFill="1"/>
    <xf numFmtId="0" fontId="8" fillId="0" borderId="0" xfId="5" applyFont="1" applyFill="1" applyAlignment="1">
      <alignment horizontal="centerContinuous"/>
    </xf>
    <xf numFmtId="0" fontId="8" fillId="0" borderId="0" xfId="5" applyFont="1" applyFill="1" applyAlignment="1"/>
    <xf numFmtId="0" fontId="9" fillId="0" borderId="0" xfId="5" applyFont="1" applyFill="1" applyBorder="1" applyAlignment="1">
      <alignment horizont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7" fillId="0" borderId="0" xfId="0" applyFont="1" applyFill="1" applyAlignment="1">
      <alignment horizontal="center"/>
    </xf>
    <xf numFmtId="166" fontId="3" fillId="0" borderId="0" xfId="2" applyNumberFormat="1" applyFont="1" applyFill="1" applyAlignment="1">
      <alignment horizontal="right"/>
    </xf>
    <xf numFmtId="0" fontId="19" fillId="0" borderId="0" xfId="10" applyFont="1" applyFill="1" applyAlignment="1">
      <alignment horizontal="center"/>
    </xf>
    <xf numFmtId="0" fontId="5" fillId="0" borderId="1" xfId="5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5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65" fontId="21" fillId="0" borderId="1" xfId="11" applyNumberFormat="1" applyFont="1" applyFill="1" applyBorder="1" applyAlignment="1">
      <alignment horizontal="center" vertical="center"/>
    </xf>
    <xf numFmtId="166" fontId="22" fillId="0" borderId="1" xfId="1" applyNumberFormat="1" applyFont="1" applyFill="1" applyBorder="1" applyAlignment="1">
      <alignment vertical="center" shrinkToFit="1"/>
    </xf>
    <xf numFmtId="165" fontId="38" fillId="0" borderId="1" xfId="11" applyNumberFormat="1" applyFont="1" applyFill="1" applyBorder="1" applyAlignment="1" applyProtection="1">
      <alignment horizontal="center" vertical="center"/>
    </xf>
    <xf numFmtId="165" fontId="35" fillId="0" borderId="1" xfId="0" applyNumberFormat="1" applyFont="1" applyFill="1" applyBorder="1" applyAlignment="1" applyProtection="1">
      <alignment horizontal="center" vertical="center"/>
    </xf>
    <xf numFmtId="165" fontId="31" fillId="0" borderId="1" xfId="0" applyNumberFormat="1" applyFont="1" applyFill="1" applyBorder="1" applyAlignment="1">
      <alignment horizontal="center" vertical="center"/>
    </xf>
    <xf numFmtId="165" fontId="31" fillId="0" borderId="1" xfId="0" applyNumberFormat="1" applyFont="1" applyFill="1" applyBorder="1" applyAlignment="1" applyProtection="1">
      <alignment horizontal="center" vertical="center"/>
    </xf>
    <xf numFmtId="165" fontId="31" fillId="0" borderId="1" xfId="0" applyNumberFormat="1" applyFont="1" applyFill="1" applyBorder="1" applyAlignment="1" applyProtection="1">
      <alignment vertical="center" wrapText="1"/>
    </xf>
    <xf numFmtId="166" fontId="31" fillId="0" borderId="1" xfId="1" applyNumberFormat="1" applyFont="1" applyFill="1" applyBorder="1" applyAlignment="1" applyProtection="1">
      <alignment vertical="center" shrinkToFit="1"/>
    </xf>
    <xf numFmtId="165" fontId="22" fillId="0" borderId="1" xfId="0" applyNumberFormat="1" applyFont="1" applyFill="1" applyBorder="1" applyAlignment="1" applyProtection="1">
      <alignment horizontal="center" vertical="center"/>
    </xf>
    <xf numFmtId="165" fontId="22" fillId="0" borderId="1" xfId="0" applyNumberFormat="1" applyFont="1" applyFill="1" applyBorder="1" applyAlignment="1" applyProtection="1">
      <alignment vertical="center" shrinkToFit="1"/>
    </xf>
    <xf numFmtId="165" fontId="31" fillId="0" borderId="1" xfId="0" applyNumberFormat="1" applyFont="1" applyFill="1" applyBorder="1" applyAlignment="1" applyProtection="1">
      <alignment vertical="center" shrinkToFit="1"/>
    </xf>
    <xf numFmtId="0" fontId="39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21" fillId="0" borderId="1" xfId="0" applyFont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3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5" applyFont="1" applyFill="1" applyBorder="1"/>
    <xf numFmtId="0" fontId="5" fillId="0" borderId="1" xfId="5" applyFont="1" applyFill="1" applyBorder="1" applyAlignment="1">
      <alignment horizontal="center"/>
    </xf>
    <xf numFmtId="0" fontId="5" fillId="0" borderId="1" xfId="5" applyFont="1" applyFill="1" applyBorder="1"/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6" fontId="5" fillId="0" borderId="1" xfId="1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6" fontId="4" fillId="0" borderId="1" xfId="1" applyNumberFormat="1" applyFont="1" applyFill="1" applyBorder="1" applyAlignment="1">
      <alignment vertical="center" shrinkToFit="1"/>
    </xf>
    <xf numFmtId="166" fontId="24" fillId="0" borderId="1" xfId="1" applyNumberFormat="1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vertical="center" wrapText="1"/>
    </xf>
    <xf numFmtId="166" fontId="6" fillId="0" borderId="1" xfId="1" applyNumberFormat="1" applyFont="1" applyFill="1" applyBorder="1" applyAlignment="1">
      <alignment vertical="center" shrinkToFit="1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" fontId="11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5" fillId="0" borderId="1" xfId="12" quotePrefix="1" applyNumberFormat="1" applyFont="1" applyFill="1" applyBorder="1" applyAlignment="1">
      <alignment horizontal="center" vertical="center" wrapText="1"/>
    </xf>
    <xf numFmtId="49" fontId="5" fillId="0" borderId="1" xfId="12" applyNumberFormat="1" applyFont="1" applyFill="1" applyBorder="1" applyAlignment="1">
      <alignment horizontal="center" vertical="center"/>
    </xf>
    <xf numFmtId="1" fontId="5" fillId="0" borderId="1" xfId="12" applyNumberFormat="1" applyFont="1" applyFill="1" applyBorder="1" applyAlignment="1">
      <alignment horizontal="left" vertical="center"/>
    </xf>
    <xf numFmtId="3" fontId="5" fillId="0" borderId="1" xfId="12" applyNumberFormat="1" applyFont="1" applyFill="1" applyBorder="1" applyAlignment="1">
      <alignment horizontal="left" vertical="center"/>
    </xf>
    <xf numFmtId="1" fontId="5" fillId="0" borderId="1" xfId="12" applyNumberFormat="1" applyFont="1" applyFill="1" applyBorder="1" applyAlignment="1">
      <alignment horizontal="center" vertical="center"/>
    </xf>
    <xf numFmtId="1" fontId="5" fillId="0" borderId="1" xfId="12" applyNumberFormat="1" applyFont="1" applyFill="1" applyBorder="1" applyAlignment="1">
      <alignment horizontal="left" vertical="center" wrapText="1"/>
    </xf>
    <xf numFmtId="1" fontId="5" fillId="0" borderId="1" xfId="12" quotePrefix="1" applyNumberFormat="1" applyFont="1" applyFill="1" applyBorder="1" applyAlignment="1">
      <alignment horizontal="center" vertical="center"/>
    </xf>
    <xf numFmtId="1" fontId="4" fillId="0" borderId="1" xfId="12" applyNumberFormat="1" applyFont="1" applyFill="1" applyBorder="1" applyAlignment="1">
      <alignment vertical="center" wrapText="1"/>
    </xf>
    <xf numFmtId="1" fontId="4" fillId="0" borderId="1" xfId="12" quotePrefix="1" applyNumberFormat="1" applyFont="1" applyFill="1" applyBorder="1" applyAlignment="1">
      <alignment vertical="center" wrapText="1"/>
    </xf>
    <xf numFmtId="1" fontId="5" fillId="0" borderId="1" xfId="12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1" fontId="4" fillId="0" borderId="1" xfId="12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right" vertical="center" shrinkToFit="1"/>
    </xf>
    <xf numFmtId="1" fontId="4" fillId="0" borderId="0" xfId="12" applyNumberFormat="1" applyFont="1" applyFill="1" applyAlignment="1">
      <alignment vertical="center"/>
    </xf>
    <xf numFmtId="1" fontId="5" fillId="0" borderId="0" xfId="12" applyNumberFormat="1" applyFont="1" applyFill="1" applyAlignment="1">
      <alignment vertical="center"/>
    </xf>
    <xf numFmtId="0" fontId="6" fillId="0" borderId="0" xfId="11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24" fillId="0" borderId="0" xfId="11" applyFont="1" applyFill="1" applyAlignment="1">
      <alignment vertical="center"/>
    </xf>
    <xf numFmtId="165" fontId="22" fillId="0" borderId="1" xfId="0" applyNumberFormat="1" applyFont="1" applyFill="1" applyBorder="1" applyAlignment="1" applyProtection="1">
      <alignment horizontal="left" vertical="center" shrinkToFit="1"/>
    </xf>
    <xf numFmtId="1" fontId="5" fillId="0" borderId="1" xfId="12" applyNumberFormat="1" applyFont="1" applyFill="1" applyBorder="1" applyAlignment="1">
      <alignment vertical="center" wrapText="1"/>
    </xf>
    <xf numFmtId="165" fontId="12" fillId="0" borderId="1" xfId="11" applyNumberFormat="1" applyFont="1" applyFill="1" applyBorder="1" applyAlignment="1">
      <alignment horizontal="center" vertical="center"/>
    </xf>
    <xf numFmtId="166" fontId="31" fillId="0" borderId="1" xfId="1" applyNumberFormat="1" applyFont="1" applyFill="1" applyBorder="1" applyAlignment="1">
      <alignment vertical="center" shrinkToFit="1"/>
    </xf>
    <xf numFmtId="165" fontId="12" fillId="0" borderId="1" xfId="11" applyNumberFormat="1" applyFont="1" applyFill="1" applyBorder="1" applyAlignment="1" applyProtection="1">
      <alignment horizontal="center" vertical="center"/>
    </xf>
    <xf numFmtId="0" fontId="4" fillId="0" borderId="1" xfId="11" applyFont="1" applyFill="1" applyBorder="1"/>
    <xf numFmtId="0" fontId="4" fillId="0" borderId="1" xfId="0" applyFont="1" applyFill="1" applyBorder="1"/>
    <xf numFmtId="166" fontId="11" fillId="0" borderId="0" xfId="0" applyNumberFormat="1" applyFont="1" applyFill="1"/>
    <xf numFmtId="165" fontId="21" fillId="0" borderId="1" xfId="11" applyNumberFormat="1" applyFont="1" applyFill="1" applyBorder="1" applyAlignment="1" applyProtection="1">
      <alignment horizontal="center" vertical="center"/>
    </xf>
    <xf numFmtId="166" fontId="4" fillId="0" borderId="1" xfId="1" applyNumberFormat="1" applyFont="1" applyFill="1" applyBorder="1" applyAlignment="1">
      <alignment shrinkToFit="1"/>
    </xf>
    <xf numFmtId="166" fontId="5" fillId="0" borderId="1" xfId="1" applyNumberFormat="1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wrapText="1"/>
    </xf>
    <xf numFmtId="166" fontId="20" fillId="0" borderId="1" xfId="1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wrapText="1"/>
    </xf>
    <xf numFmtId="0" fontId="3" fillId="0" borderId="1" xfId="10" applyFont="1" applyFill="1" applyBorder="1" applyAlignment="1">
      <alignment horizontal="center" vertical="top" wrapText="1"/>
    </xf>
    <xf numFmtId="0" fontId="3" fillId="0" borderId="1" xfId="10" applyFont="1" applyFill="1" applyBorder="1" applyAlignment="1">
      <alignment horizontal="left" vertical="center" wrapText="1"/>
    </xf>
    <xf numFmtId="166" fontId="3" fillId="0" borderId="1" xfId="2" applyNumberFormat="1" applyFont="1" applyFill="1" applyBorder="1" applyAlignment="1"/>
    <xf numFmtId="0" fontId="3" fillId="0" borderId="1" xfId="10" applyFont="1" applyFill="1" applyBorder="1" applyAlignment="1">
      <alignment horizontal="center" wrapText="1"/>
    </xf>
    <xf numFmtId="0" fontId="3" fillId="0" borderId="1" xfId="10" applyFont="1" applyFill="1" applyBorder="1" applyAlignment="1">
      <alignment horizontal="left" wrapText="1"/>
    </xf>
    <xf numFmtId="0" fontId="17" fillId="0" borderId="1" xfId="10" applyFont="1" applyFill="1" applyBorder="1" applyAlignment="1">
      <alignment horizontal="left" wrapText="1"/>
    </xf>
    <xf numFmtId="0" fontId="3" fillId="0" borderId="1" xfId="10" applyFont="1" applyFill="1" applyBorder="1" applyAlignment="1">
      <alignment wrapText="1"/>
    </xf>
    <xf numFmtId="0" fontId="19" fillId="0" borderId="1" xfId="0" applyFont="1" applyFill="1" applyBorder="1" applyAlignment="1">
      <alignment horizontal="center" wrapText="1"/>
    </xf>
    <xf numFmtId="164" fontId="19" fillId="0" borderId="1" xfId="0" applyNumberFormat="1" applyFont="1" applyFill="1" applyBorder="1" applyAlignment="1">
      <alignment wrapText="1"/>
    </xf>
    <xf numFmtId="166" fontId="4" fillId="0" borderId="1" xfId="2" applyNumberFormat="1" applyFont="1" applyFill="1" applyBorder="1" applyAlignment="1"/>
    <xf numFmtId="164" fontId="17" fillId="0" borderId="1" xfId="0" applyNumberFormat="1" applyFont="1" applyFill="1" applyBorder="1" applyAlignment="1">
      <alignment wrapText="1"/>
    </xf>
    <xf numFmtId="0" fontId="19" fillId="0" borderId="1" xfId="13" applyFont="1" applyFill="1" applyBorder="1" applyAlignment="1">
      <alignment horizontal="center" wrapText="1"/>
    </xf>
    <xf numFmtId="164" fontId="19" fillId="0" borderId="1" xfId="13" applyNumberFormat="1" applyFont="1" applyFill="1" applyBorder="1" applyAlignment="1">
      <alignment wrapText="1"/>
    </xf>
    <xf numFmtId="0" fontId="19" fillId="0" borderId="1" xfId="10" applyFont="1" applyFill="1" applyBorder="1" applyAlignment="1">
      <alignment horizontal="center" wrapText="1"/>
    </xf>
    <xf numFmtId="0" fontId="17" fillId="0" borderId="1" xfId="10" applyFont="1" applyFill="1" applyBorder="1" applyAlignment="1">
      <alignment wrapText="1"/>
    </xf>
    <xf numFmtId="166" fontId="19" fillId="0" borderId="1" xfId="2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165" fontId="22" fillId="0" borderId="1" xfId="0" applyNumberFormat="1" applyFont="1" applyFill="1" applyBorder="1" applyAlignment="1">
      <alignment horizontal="left" vertical="center"/>
    </xf>
    <xf numFmtId="165" fontId="37" fillId="0" borderId="1" xfId="11" applyNumberFormat="1" applyFont="1" applyFill="1" applyBorder="1" applyAlignment="1" applyProtection="1">
      <alignment horizontal="center" vertical="center"/>
    </xf>
    <xf numFmtId="165" fontId="12" fillId="0" borderId="1" xfId="11" applyNumberFormat="1" applyFont="1" applyFill="1" applyBorder="1" applyAlignment="1">
      <alignment horizontal="center" vertical="center" shrinkToFit="1"/>
    </xf>
    <xf numFmtId="165" fontId="12" fillId="0" borderId="1" xfId="11" applyNumberFormat="1" applyFont="1" applyFill="1" applyBorder="1" applyAlignment="1">
      <alignment horizontal="left" vertical="center"/>
    </xf>
    <xf numFmtId="166" fontId="12" fillId="0" borderId="1" xfId="1" applyNumberFormat="1" applyFont="1" applyFill="1" applyBorder="1" applyAlignment="1">
      <alignment horizontal="center" vertical="center" shrinkToFit="1"/>
    </xf>
    <xf numFmtId="165" fontId="21" fillId="0" borderId="1" xfId="11" applyNumberFormat="1" applyFont="1" applyFill="1" applyBorder="1" applyAlignment="1">
      <alignment vertical="center" shrinkToFit="1"/>
    </xf>
    <xf numFmtId="166" fontId="21" fillId="0" borderId="1" xfId="1" applyNumberFormat="1" applyFont="1" applyFill="1" applyBorder="1" applyAlignment="1">
      <alignment horizontal="center" vertical="center" shrinkToFit="1"/>
    </xf>
    <xf numFmtId="166" fontId="37" fillId="0" borderId="1" xfId="1" applyNumberFormat="1" applyFont="1" applyFill="1" applyBorder="1" applyAlignment="1">
      <alignment horizontal="center" vertical="center" shrinkToFit="1"/>
    </xf>
    <xf numFmtId="166" fontId="38" fillId="0" borderId="1" xfId="1" applyNumberFormat="1" applyFont="1" applyFill="1" applyBorder="1" applyAlignment="1">
      <alignment vertical="center" shrinkToFit="1"/>
    </xf>
    <xf numFmtId="166" fontId="36" fillId="0" borderId="1" xfId="1" applyNumberFormat="1" applyFont="1" applyFill="1" applyBorder="1" applyAlignment="1">
      <alignment vertical="center" shrinkToFit="1"/>
    </xf>
    <xf numFmtId="165" fontId="12" fillId="0" borderId="1" xfId="11" applyNumberFormat="1" applyFont="1" applyFill="1" applyBorder="1" applyAlignment="1">
      <alignment vertical="center" shrinkToFit="1"/>
    </xf>
    <xf numFmtId="166" fontId="38" fillId="0" borderId="1" xfId="1" applyNumberFormat="1" applyFont="1" applyFill="1" applyBorder="1" applyAlignment="1">
      <alignment horizontal="center" vertical="center"/>
    </xf>
    <xf numFmtId="166" fontId="36" fillId="0" borderId="1" xfId="1" applyNumberFormat="1" applyFont="1" applyFill="1" applyBorder="1" applyAlignment="1">
      <alignment vertical="center"/>
    </xf>
    <xf numFmtId="166" fontId="37" fillId="0" borderId="1" xfId="1" applyNumberFormat="1" applyFont="1" applyFill="1" applyBorder="1" applyAlignment="1">
      <alignment horizontal="center" vertical="center"/>
    </xf>
    <xf numFmtId="3" fontId="5" fillId="0" borderId="1" xfId="5" applyNumberFormat="1" applyFont="1" applyFill="1" applyBorder="1" applyAlignment="1">
      <alignment shrinkToFit="1"/>
    </xf>
    <xf numFmtId="3" fontId="4" fillId="0" borderId="1" xfId="5" applyNumberFormat="1" applyFont="1" applyFill="1" applyBorder="1" applyAlignment="1">
      <alignment shrinkToFit="1"/>
    </xf>
    <xf numFmtId="0" fontId="5" fillId="0" borderId="0" xfId="5" applyFont="1" applyFill="1" applyAlignment="1">
      <alignment horizontal="left"/>
    </xf>
    <xf numFmtId="0" fontId="6" fillId="0" borderId="0" xfId="5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shrinkToFit="1"/>
    </xf>
    <xf numFmtId="166" fontId="4" fillId="0" borderId="1" xfId="1" applyNumberFormat="1" applyFont="1" applyBorder="1" applyAlignment="1">
      <alignment vertical="center" shrinkToFit="1"/>
    </xf>
    <xf numFmtId="3" fontId="8" fillId="0" borderId="0" xfId="0" applyNumberFormat="1" applyFont="1" applyFill="1"/>
    <xf numFmtId="166" fontId="18" fillId="0" borderId="0" xfId="10" applyNumberFormat="1" applyFont="1"/>
    <xf numFmtId="3" fontId="4" fillId="0" borderId="0" xfId="5" applyNumberFormat="1" applyFont="1" applyFill="1"/>
    <xf numFmtId="166" fontId="4" fillId="0" borderId="1" xfId="1" applyNumberFormat="1" applyFont="1" applyFill="1" applyBorder="1"/>
    <xf numFmtId="166" fontId="5" fillId="0" borderId="1" xfId="1" applyNumberFormat="1" applyFont="1" applyFill="1" applyBorder="1"/>
    <xf numFmtId="0" fontId="6" fillId="0" borderId="0" xfId="11" applyNumberFormat="1" applyFont="1" applyFill="1" applyAlignment="1">
      <alignment horizontal="center" vertical="center" wrapText="1"/>
    </xf>
    <xf numFmtId="3" fontId="4" fillId="0" borderId="1" xfId="5" applyNumberFormat="1" applyFont="1" applyFill="1" applyBorder="1"/>
    <xf numFmtId="0" fontId="4" fillId="0" borderId="1" xfId="5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 vertical="center"/>
    </xf>
    <xf numFmtId="0" fontId="6" fillId="0" borderId="1" xfId="5" applyFont="1" applyFill="1" applyBorder="1" applyAlignment="1">
      <alignment horizontal="center" vertical="center"/>
    </xf>
    <xf numFmtId="0" fontId="6" fillId="0" borderId="6" xfId="5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 wrapText="1"/>
    </xf>
    <xf numFmtId="0" fontId="6" fillId="0" borderId="0" xfId="5" applyFont="1" applyFill="1"/>
    <xf numFmtId="0" fontId="43" fillId="0" borderId="1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43" fillId="0" borderId="1" xfId="0" quotePrefix="1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2" fillId="0" borderId="1" xfId="5" applyFont="1" applyFill="1" applyBorder="1" applyAlignment="1">
      <alignment horizontal="center" vertical="center"/>
    </xf>
    <xf numFmtId="0" fontId="42" fillId="0" borderId="6" xfId="5" applyFont="1" applyFill="1" applyBorder="1" applyAlignment="1">
      <alignment horizontal="center" vertical="center"/>
    </xf>
    <xf numFmtId="0" fontId="42" fillId="0" borderId="1" xfId="5" quotePrefix="1" applyFont="1" applyFill="1" applyBorder="1" applyAlignment="1">
      <alignment horizontal="center" vertical="center"/>
    </xf>
    <xf numFmtId="0" fontId="42" fillId="0" borderId="0" xfId="5" applyFont="1" applyFill="1" applyAlignment="1">
      <alignment vertical="center"/>
    </xf>
    <xf numFmtId="1" fontId="5" fillId="0" borderId="1" xfId="1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3" fontId="5" fillId="0" borderId="1" xfId="1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right" vertical="center" shrinkToFit="1"/>
    </xf>
    <xf numFmtId="3" fontId="5" fillId="0" borderId="1" xfId="1" applyNumberFormat="1" applyFont="1" applyFill="1" applyBorder="1" applyAlignment="1">
      <alignment horizontal="right" vertical="center" shrinkToFit="1"/>
    </xf>
    <xf numFmtId="3" fontId="4" fillId="0" borderId="0" xfId="5" applyNumberFormat="1" applyFont="1" applyFill="1" applyAlignment="1">
      <alignment shrinkToFit="1"/>
    </xf>
    <xf numFmtId="0" fontId="44" fillId="0" borderId="0" xfId="5" quotePrefix="1" applyFont="1" applyFill="1" applyAlignment="1">
      <alignment horizontal="centerContinuous"/>
    </xf>
    <xf numFmtId="0" fontId="5" fillId="0" borderId="0" xfId="5" quotePrefix="1" applyFont="1" applyFill="1" applyAlignment="1">
      <alignment horizontal="centerContinuous"/>
    </xf>
    <xf numFmtId="3" fontId="5" fillId="0" borderId="0" xfId="12" applyNumberFormat="1" applyFont="1" applyFill="1" applyBorder="1" applyAlignment="1">
      <alignment horizontal="center" vertical="center" wrapText="1"/>
    </xf>
    <xf numFmtId="0" fontId="4" fillId="0" borderId="1" xfId="12" applyNumberFormat="1" applyFont="1" applyFill="1" applyBorder="1" applyAlignment="1">
      <alignment horizontal="center" vertical="center" wrapText="1"/>
    </xf>
    <xf numFmtId="3" fontId="4" fillId="0" borderId="1" xfId="12" applyNumberFormat="1" applyFont="1" applyFill="1" applyBorder="1" applyAlignment="1">
      <alignment horizontal="center" vertical="center" wrapText="1"/>
    </xf>
    <xf numFmtId="3" fontId="4" fillId="0" borderId="0" xfId="12" applyNumberFormat="1" applyFont="1" applyFill="1" applyBorder="1" applyAlignment="1">
      <alignment horizontal="center" vertical="center" wrapText="1"/>
    </xf>
    <xf numFmtId="3" fontId="5" fillId="0" borderId="1" xfId="12" quotePrefix="1" applyNumberFormat="1" applyFont="1" applyFill="1" applyBorder="1" applyAlignment="1">
      <alignment horizontal="center" vertical="center" wrapText="1"/>
    </xf>
    <xf numFmtId="166" fontId="5" fillId="0" borderId="1" xfId="1" quotePrefix="1" applyNumberFormat="1" applyFont="1" applyFill="1" applyBorder="1" applyAlignment="1">
      <alignment horizontal="center" vertical="center" shrinkToFit="1"/>
    </xf>
    <xf numFmtId="3" fontId="5" fillId="0" borderId="0" xfId="12" applyNumberFormat="1" applyFont="1" applyFill="1" applyBorder="1" applyAlignment="1">
      <alignment vertical="center" wrapText="1"/>
    </xf>
    <xf numFmtId="3" fontId="4" fillId="0" borderId="1" xfId="12" quotePrefix="1" applyNumberFormat="1" applyFont="1" applyFill="1" applyBorder="1" applyAlignment="1">
      <alignment horizontal="center" vertical="center" wrapText="1"/>
    </xf>
    <xf numFmtId="166" fontId="4" fillId="0" borderId="1" xfId="1" quotePrefix="1" applyNumberFormat="1" applyFont="1" applyFill="1" applyBorder="1" applyAlignment="1">
      <alignment horizontal="center" vertical="center" shrinkToFit="1"/>
    </xf>
    <xf numFmtId="3" fontId="4" fillId="0" borderId="0" xfId="12" applyNumberFormat="1" applyFont="1" applyFill="1" applyBorder="1" applyAlignment="1">
      <alignment vertical="center" wrapText="1"/>
    </xf>
    <xf numFmtId="1" fontId="5" fillId="0" borderId="1" xfId="12" applyNumberFormat="1" applyFont="1" applyFill="1" applyBorder="1" applyAlignment="1">
      <alignment horizontal="center" vertical="center" shrinkToFit="1"/>
    </xf>
    <xf numFmtId="0" fontId="4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vertical="center" shrinkToFit="1"/>
    </xf>
    <xf numFmtId="3" fontId="4" fillId="2" borderId="1" xfId="1" applyNumberFormat="1" applyFont="1" applyFill="1" applyBorder="1" applyAlignment="1">
      <alignment horizontal="right" vertical="center" shrinkToFit="1"/>
    </xf>
    <xf numFmtId="166" fontId="4" fillId="2" borderId="1" xfId="1" applyNumberFormat="1" applyFont="1" applyFill="1" applyBorder="1" applyAlignment="1">
      <alignment horizontal="right" vertical="center" shrinkToFit="1"/>
    </xf>
    <xf numFmtId="3" fontId="4" fillId="2" borderId="0" xfId="0" applyNumberFormat="1" applyFont="1" applyFill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wrapText="1" shrinkToFit="1"/>
    </xf>
    <xf numFmtId="3" fontId="4" fillId="0" borderId="0" xfId="1" applyNumberFormat="1" applyFont="1" applyFill="1" applyBorder="1" applyAlignment="1">
      <alignment horizontal="right" vertical="center" shrinkToFit="1"/>
    </xf>
    <xf numFmtId="166" fontId="8" fillId="0" borderId="0" xfId="0" applyNumberFormat="1" applyFont="1" applyFill="1"/>
    <xf numFmtId="165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 vertical="center"/>
    </xf>
    <xf numFmtId="0" fontId="4" fillId="0" borderId="0" xfId="11" applyFont="1" applyFill="1" applyAlignment="1">
      <alignment shrinkToFit="1"/>
    </xf>
    <xf numFmtId="3" fontId="4" fillId="0" borderId="0" xfId="11" applyNumberFormat="1" applyFont="1" applyFill="1" applyAlignment="1">
      <alignment shrinkToFit="1"/>
    </xf>
    <xf numFmtId="166" fontId="4" fillId="0" borderId="0" xfId="11" applyNumberFormat="1" applyFont="1" applyFill="1" applyAlignment="1">
      <alignment shrinkToFit="1"/>
    </xf>
    <xf numFmtId="166" fontId="4" fillId="0" borderId="0" xfId="1" applyNumberFormat="1" applyFont="1" applyFill="1" applyAlignment="1">
      <alignment shrinkToFit="1"/>
    </xf>
    <xf numFmtId="0" fontId="23" fillId="0" borderId="1" xfId="0" applyFont="1" applyFill="1" applyBorder="1"/>
    <xf numFmtId="166" fontId="24" fillId="0" borderId="1" xfId="1" applyNumberFormat="1" applyFont="1" applyFill="1" applyBorder="1"/>
    <xf numFmtId="0" fontId="4" fillId="0" borderId="1" xfId="0" quotePrefix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6" fontId="11" fillId="0" borderId="1" xfId="1" applyNumberFormat="1" applyFont="1" applyFill="1" applyBorder="1"/>
    <xf numFmtId="0" fontId="9" fillId="0" borderId="0" xfId="0" applyFont="1" applyFill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165" fontId="21" fillId="0" borderId="1" xfId="11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5" fillId="0" borderId="1" xfId="5" applyFont="1" applyFill="1" applyBorder="1" applyAlignment="1">
      <alignment horizontal="center" shrinkToFit="1"/>
    </xf>
    <xf numFmtId="0" fontId="5" fillId="0" borderId="1" xfId="5" applyFont="1" applyFill="1" applyBorder="1" applyAlignment="1">
      <alignment shrinkToFit="1"/>
    </xf>
    <xf numFmtId="3" fontId="5" fillId="0" borderId="0" xfId="5" applyNumberFormat="1" applyFont="1" applyFill="1" applyAlignment="1">
      <alignment shrinkToFit="1"/>
    </xf>
    <xf numFmtId="0" fontId="5" fillId="0" borderId="0" xfId="5" applyFont="1" applyFill="1" applyAlignment="1">
      <alignment shrinkToFit="1"/>
    </xf>
    <xf numFmtId="0" fontId="4" fillId="0" borderId="1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left" shrinkToFit="1"/>
    </xf>
    <xf numFmtId="0" fontId="4" fillId="0" borderId="0" xfId="5" applyFont="1" applyFill="1" applyAlignment="1">
      <alignment shrinkToFit="1"/>
    </xf>
    <xf numFmtId="166" fontId="31" fillId="0" borderId="3" xfId="1" applyNumberFormat="1" applyFont="1" applyFill="1" applyBorder="1" applyAlignment="1">
      <alignment vertical="center" shrinkToFit="1"/>
    </xf>
    <xf numFmtId="166" fontId="4" fillId="2" borderId="1" xfId="1" applyNumberFormat="1" applyFont="1" applyFill="1" applyBorder="1" applyAlignment="1">
      <alignment horizontal="left" vertical="center" shrinkToFit="1"/>
    </xf>
    <xf numFmtId="0" fontId="36" fillId="0" borderId="1" xfId="11" applyFont="1" applyFill="1" applyBorder="1" applyAlignment="1">
      <alignment vertical="center"/>
    </xf>
    <xf numFmtId="0" fontId="4" fillId="0" borderId="1" xfId="11" applyFont="1" applyFill="1" applyBorder="1" applyAlignment="1">
      <alignment vertical="center"/>
    </xf>
    <xf numFmtId="0" fontId="24" fillId="0" borderId="1" xfId="11" applyFont="1" applyFill="1" applyBorder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169" fontId="22" fillId="0" borderId="0" xfId="0" applyNumberFormat="1" applyFont="1"/>
    <xf numFmtId="0" fontId="22" fillId="0" borderId="0" xfId="0" applyFont="1" applyAlignment="1">
      <alignment vertical="center"/>
    </xf>
    <xf numFmtId="169" fontId="22" fillId="0" borderId="0" xfId="0" applyNumberFormat="1" applyFont="1" applyAlignment="1">
      <alignment vertical="center"/>
    </xf>
    <xf numFmtId="0" fontId="31" fillId="0" borderId="0" xfId="0" applyFont="1" applyAlignment="1">
      <alignment vertical="center" wrapText="1"/>
    </xf>
    <xf numFmtId="169" fontId="31" fillId="0" borderId="0" xfId="0" applyNumberFormat="1" applyFont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168" fontId="22" fillId="2" borderId="0" xfId="1" applyNumberFormat="1" applyFont="1" applyFill="1" applyAlignment="1">
      <alignment horizontal="center"/>
    </xf>
    <xf numFmtId="168" fontId="22" fillId="2" borderId="0" xfId="0" applyNumberFormat="1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169" fontId="22" fillId="2" borderId="0" xfId="0" applyNumberFormat="1" applyFont="1" applyFill="1" applyAlignment="1">
      <alignment horizontal="center"/>
    </xf>
    <xf numFmtId="0" fontId="31" fillId="2" borderId="1" xfId="0" applyFont="1" applyFill="1" applyBorder="1"/>
    <xf numFmtId="0" fontId="31" fillId="2" borderId="1" xfId="0" applyFont="1" applyFill="1" applyBorder="1" applyAlignment="1">
      <alignment horizontal="center"/>
    </xf>
    <xf numFmtId="166" fontId="31" fillId="2" borderId="1" xfId="1" applyNumberFormat="1" applyFont="1" applyFill="1" applyBorder="1" applyAlignment="1">
      <alignment horizontal="right" vertical="center" shrinkToFit="1"/>
    </xf>
    <xf numFmtId="166" fontId="31" fillId="2" borderId="1" xfId="1" applyNumberFormat="1" applyFont="1" applyFill="1" applyBorder="1" applyAlignment="1">
      <alignment horizontal="center" vertical="center" shrinkToFit="1"/>
    </xf>
    <xf numFmtId="0" fontId="31" fillId="2" borderId="0" xfId="0" applyFont="1" applyFill="1"/>
    <xf numFmtId="169" fontId="31" fillId="2" borderId="0" xfId="0" applyNumberFormat="1" applyFont="1" applyFill="1"/>
    <xf numFmtId="0" fontId="31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vertical="center" wrapText="1"/>
    </xf>
    <xf numFmtId="166" fontId="31" fillId="2" borderId="1" xfId="1" applyNumberFormat="1" applyFont="1" applyFill="1" applyBorder="1" applyAlignment="1">
      <alignment horizontal="center" vertical="center" wrapText="1" shrinkToFit="1"/>
    </xf>
    <xf numFmtId="166" fontId="31" fillId="2" borderId="1" xfId="1" applyNumberFormat="1" applyFont="1" applyFill="1" applyBorder="1" applyAlignment="1">
      <alignment horizontal="right" vertical="center" wrapText="1" shrinkToFit="1"/>
    </xf>
    <xf numFmtId="0" fontId="31" fillId="2" borderId="0" xfId="0" applyFont="1" applyFill="1" applyAlignment="1">
      <alignment vertical="center" wrapText="1"/>
    </xf>
    <xf numFmtId="169" fontId="31" fillId="2" borderId="0" xfId="0" applyNumberFormat="1" applyFont="1" applyFill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 shrinkToFit="1"/>
    </xf>
    <xf numFmtId="0" fontId="22" fillId="2" borderId="1" xfId="0" quotePrefix="1" applyFont="1" applyFill="1" applyBorder="1" applyAlignment="1">
      <alignment horizontal="center" vertical="center" wrapText="1" shrinkToFit="1"/>
    </xf>
    <xf numFmtId="0" fontId="22" fillId="2" borderId="1" xfId="0" applyFont="1" applyFill="1" applyBorder="1" applyAlignment="1">
      <alignment vertical="center" wrapText="1" shrinkToFit="1"/>
    </xf>
    <xf numFmtId="166" fontId="22" fillId="2" borderId="1" xfId="1" applyNumberFormat="1" applyFont="1" applyFill="1" applyBorder="1" applyAlignment="1">
      <alignment horizontal="right" vertical="center" shrinkToFit="1"/>
    </xf>
    <xf numFmtId="166" fontId="22" fillId="2" borderId="1" xfId="1" applyNumberFormat="1" applyFont="1" applyFill="1" applyBorder="1" applyAlignment="1">
      <alignment horizontal="center" vertical="center" wrapText="1"/>
    </xf>
    <xf numFmtId="166" fontId="22" fillId="2" borderId="1" xfId="1" applyNumberFormat="1" applyFont="1" applyFill="1" applyBorder="1" applyAlignment="1">
      <alignment vertical="center" wrapText="1"/>
    </xf>
    <xf numFmtId="0" fontId="22" fillId="2" borderId="0" xfId="0" applyFont="1" applyFill="1" applyAlignment="1">
      <alignment vertical="center" wrapText="1"/>
    </xf>
    <xf numFmtId="169" fontId="22" fillId="2" borderId="0" xfId="0" applyNumberFormat="1" applyFont="1" applyFill="1" applyAlignment="1">
      <alignment vertical="center" wrapText="1"/>
    </xf>
    <xf numFmtId="166" fontId="22" fillId="2" borderId="1" xfId="1" applyNumberFormat="1" applyFont="1" applyFill="1" applyBorder="1" applyAlignment="1">
      <alignment horizontal="right" vertical="center" wrapText="1" shrinkToFit="1"/>
    </xf>
    <xf numFmtId="166" fontId="22" fillId="2" borderId="1" xfId="1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7" fillId="2" borderId="1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vertical="center" wrapText="1"/>
    </xf>
    <xf numFmtId="0" fontId="47" fillId="2" borderId="1" xfId="0" applyFont="1" applyFill="1" applyBorder="1" applyAlignment="1">
      <alignment vertical="center" wrapText="1" shrinkToFit="1"/>
    </xf>
    <xf numFmtId="168" fontId="47" fillId="2" borderId="1" xfId="1" applyNumberFormat="1" applyFont="1" applyFill="1" applyBorder="1" applyAlignment="1">
      <alignment horizontal="right" vertical="center" shrinkToFit="1"/>
    </xf>
    <xf numFmtId="168" fontId="47" fillId="2" borderId="1" xfId="1" applyNumberFormat="1" applyFont="1" applyFill="1" applyBorder="1" applyAlignment="1">
      <alignment horizontal="center" vertical="center" shrinkToFit="1"/>
    </xf>
    <xf numFmtId="168" fontId="47" fillId="2" borderId="1" xfId="1" applyNumberFormat="1" applyFont="1" applyFill="1" applyBorder="1" applyAlignment="1">
      <alignment horizontal="right" vertical="center" wrapText="1" shrinkToFit="1"/>
    </xf>
    <xf numFmtId="0" fontId="47" fillId="2" borderId="0" xfId="0" applyFont="1" applyFill="1" applyAlignment="1">
      <alignment vertical="center" wrapText="1"/>
    </xf>
    <xf numFmtId="169" fontId="47" fillId="2" borderId="0" xfId="0" applyNumberFormat="1" applyFont="1" applyFill="1" applyAlignment="1">
      <alignment vertical="center" wrapText="1"/>
    </xf>
    <xf numFmtId="0" fontId="22" fillId="0" borderId="1" xfId="0" applyFont="1" applyBorder="1" applyAlignment="1">
      <alignment vertical="center" wrapText="1"/>
    </xf>
    <xf numFmtId="169" fontId="22" fillId="2" borderId="1" xfId="0" applyNumberFormat="1" applyFont="1" applyFill="1" applyBorder="1" applyAlignment="1">
      <alignment horizontal="center" vertical="center" wrapText="1"/>
    </xf>
    <xf numFmtId="168" fontId="22" fillId="2" borderId="1" xfId="1" applyNumberFormat="1" applyFont="1" applyFill="1" applyBorder="1" applyAlignment="1">
      <alignment horizontal="right" vertical="center" shrinkToFit="1"/>
    </xf>
    <xf numFmtId="168" fontId="22" fillId="2" borderId="1" xfId="1" applyNumberFormat="1" applyFont="1" applyFill="1" applyBorder="1" applyAlignment="1">
      <alignment vertical="center" shrinkToFit="1"/>
    </xf>
    <xf numFmtId="168" fontId="22" fillId="2" borderId="1" xfId="1" applyNumberFormat="1" applyFont="1" applyFill="1" applyBorder="1" applyAlignment="1">
      <alignment horizontal="center" vertical="center" wrapText="1" shrinkToFit="1"/>
    </xf>
    <xf numFmtId="168" fontId="22" fillId="2" borderId="1" xfId="1" applyNumberFormat="1" applyFont="1" applyFill="1" applyBorder="1" applyAlignment="1">
      <alignment horizontal="right" vertical="center" wrapText="1" shrinkToFit="1"/>
    </xf>
    <xf numFmtId="0" fontId="47" fillId="2" borderId="1" xfId="0" applyFont="1" applyFill="1" applyBorder="1" applyAlignment="1">
      <alignment horizontal="center" vertical="center" wrapText="1" shrinkToFit="1"/>
    </xf>
    <xf numFmtId="168" fontId="47" fillId="2" borderId="1" xfId="1" applyNumberFormat="1" applyFont="1" applyFill="1" applyBorder="1" applyAlignment="1">
      <alignment horizontal="center" vertical="center" wrapText="1" shrinkToFit="1"/>
    </xf>
    <xf numFmtId="168" fontId="47" fillId="2" borderId="1" xfId="1" applyNumberFormat="1" applyFont="1" applyFill="1" applyBorder="1" applyAlignment="1">
      <alignment vertical="center" wrapText="1" shrinkToFit="1"/>
    </xf>
    <xf numFmtId="166" fontId="22" fillId="2" borderId="0" xfId="0" applyNumberFormat="1" applyFont="1" applyFill="1" applyAlignment="1">
      <alignment vertical="center" wrapText="1"/>
    </xf>
    <xf numFmtId="166" fontId="48" fillId="2" borderId="1" xfId="1" applyNumberFormat="1" applyFont="1" applyFill="1" applyBorder="1" applyAlignment="1">
      <alignment vertical="center" wrapText="1"/>
    </xf>
    <xf numFmtId="166" fontId="22" fillId="2" borderId="1" xfId="14" applyNumberFormat="1" applyFont="1" applyFill="1" applyBorder="1" applyAlignment="1">
      <alignment horizontal="center" vertical="center" wrapText="1"/>
    </xf>
    <xf numFmtId="166" fontId="22" fillId="2" borderId="1" xfId="1" applyNumberFormat="1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 shrinkToFit="1"/>
    </xf>
    <xf numFmtId="166" fontId="22" fillId="2" borderId="1" xfId="14" applyNumberFormat="1" applyFont="1" applyFill="1" applyBorder="1" applyAlignment="1">
      <alignment vertical="center" wrapText="1"/>
    </xf>
    <xf numFmtId="0" fontId="31" fillId="2" borderId="0" xfId="0" applyFont="1" applyFill="1" applyAlignment="1">
      <alignment vertical="center"/>
    </xf>
    <xf numFmtId="0" fontId="31" fillId="2" borderId="1" xfId="0" applyFont="1" applyFill="1" applyBorder="1" applyAlignment="1">
      <alignment horizontal="center" vertical="center" wrapText="1" shrinkToFit="1"/>
    </xf>
    <xf numFmtId="0" fontId="31" fillId="2" borderId="1" xfId="0" quotePrefix="1" applyFont="1" applyFill="1" applyBorder="1" applyAlignment="1">
      <alignment horizontal="center" vertical="center" wrapText="1" shrinkToFit="1"/>
    </xf>
    <xf numFmtId="0" fontId="31" fillId="2" borderId="1" xfId="0" applyFont="1" applyFill="1" applyBorder="1" applyAlignment="1">
      <alignment vertical="center" wrapText="1" shrinkToFit="1"/>
    </xf>
    <xf numFmtId="166" fontId="31" fillId="2" borderId="1" xfId="1" applyNumberFormat="1" applyFont="1" applyFill="1" applyBorder="1" applyAlignment="1">
      <alignment horizontal="center" vertical="center" wrapText="1"/>
    </xf>
    <xf numFmtId="166" fontId="49" fillId="2" borderId="1" xfId="1" applyNumberFormat="1" applyFont="1" applyFill="1" applyBorder="1" applyAlignment="1">
      <alignment vertical="center" wrapText="1"/>
    </xf>
    <xf numFmtId="171" fontId="22" fillId="2" borderId="1" xfId="1" applyNumberFormat="1" applyFont="1" applyFill="1" applyBorder="1" applyAlignment="1">
      <alignment horizontal="right" vertical="center" wrapText="1"/>
    </xf>
    <xf numFmtId="166" fontId="22" fillId="2" borderId="0" xfId="1" applyNumberFormat="1" applyFont="1" applyFill="1" applyBorder="1" applyAlignment="1">
      <alignment horizontal="right" vertical="center" wrapText="1" shrinkToFit="1"/>
    </xf>
    <xf numFmtId="166" fontId="31" fillId="2" borderId="0" xfId="1" applyNumberFormat="1" applyFont="1" applyFill="1" applyBorder="1" applyAlignment="1">
      <alignment horizontal="right" vertical="center" wrapText="1" shrinkToFit="1"/>
    </xf>
    <xf numFmtId="0" fontId="22" fillId="0" borderId="0" xfId="0" applyFont="1" applyAlignment="1">
      <alignment horizontal="center" vertical="center"/>
    </xf>
    <xf numFmtId="3" fontId="5" fillId="2" borderId="1" xfId="1" applyNumberFormat="1" applyFont="1" applyFill="1" applyBorder="1" applyAlignment="1">
      <alignment horizontal="right" vertical="center" shrinkToFit="1"/>
    </xf>
    <xf numFmtId="166" fontId="4" fillId="2" borderId="1" xfId="1" applyNumberFormat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166" fontId="5" fillId="2" borderId="1" xfId="1" applyNumberFormat="1" applyFont="1" applyFill="1" applyBorder="1" applyAlignment="1">
      <alignment horizontal="right" vertical="center" shrinkToFit="1"/>
    </xf>
    <xf numFmtId="166" fontId="4" fillId="2" borderId="3" xfId="1" applyNumberFormat="1" applyFont="1" applyFill="1" applyBorder="1" applyAlignment="1">
      <alignment horizontal="left" vertical="center" shrinkToFit="1"/>
    </xf>
    <xf numFmtId="166" fontId="22" fillId="0" borderId="0" xfId="11" applyNumberFormat="1" applyFont="1" applyFill="1"/>
    <xf numFmtId="166" fontId="22" fillId="0" borderId="0" xfId="1" applyNumberFormat="1" applyFont="1" applyFill="1"/>
    <xf numFmtId="166" fontId="22" fillId="0" borderId="0" xfId="0" applyNumberFormat="1" applyFont="1" applyFill="1"/>
    <xf numFmtId="166" fontId="11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30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3" fillId="0" borderId="0" xfId="10" applyFont="1" applyFill="1" applyAlignment="1">
      <alignment horizontal="center"/>
    </xf>
    <xf numFmtId="0" fontId="17" fillId="0" borderId="0" xfId="1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165" fontId="22" fillId="0" borderId="4" xfId="0" applyNumberFormat="1" applyFont="1" applyFill="1" applyBorder="1" applyAlignment="1" applyProtection="1">
      <alignment horizontal="center" vertical="center" wrapText="1"/>
    </xf>
    <xf numFmtId="165" fontId="22" fillId="0" borderId="3" xfId="0" applyNumberFormat="1" applyFont="1" applyFill="1" applyBorder="1" applyAlignment="1" applyProtection="1">
      <alignment horizontal="center" vertical="center" wrapText="1"/>
    </xf>
    <xf numFmtId="165" fontId="22" fillId="0" borderId="1" xfId="0" applyNumberFormat="1" applyFont="1" applyFill="1" applyBorder="1" applyAlignment="1" applyProtection="1">
      <alignment horizontal="center" vertical="center" wrapText="1"/>
    </xf>
    <xf numFmtId="165" fontId="22" fillId="0" borderId="1" xfId="11" applyNumberFormat="1" applyFont="1" applyFill="1" applyBorder="1" applyAlignment="1" applyProtection="1">
      <alignment horizontal="center" vertical="center" wrapText="1"/>
    </xf>
    <xf numFmtId="0" fontId="3" fillId="0" borderId="0" xfId="11" applyNumberFormat="1" applyFont="1" applyFill="1" applyAlignment="1">
      <alignment horizontal="center" vertical="center" wrapText="1"/>
    </xf>
    <xf numFmtId="0" fontId="6" fillId="0" borderId="0" xfId="11" applyNumberFormat="1" applyFont="1" applyFill="1" applyAlignment="1">
      <alignment horizontal="center" vertical="center" wrapText="1"/>
    </xf>
    <xf numFmtId="165" fontId="22" fillId="0" borderId="4" xfId="11" applyNumberFormat="1" applyFont="1" applyFill="1" applyBorder="1" applyAlignment="1" applyProtection="1">
      <alignment horizontal="center" vertical="center" wrapText="1"/>
    </xf>
    <xf numFmtId="165" fontId="22" fillId="0" borderId="5" xfId="11" applyNumberFormat="1" applyFont="1" applyFill="1" applyBorder="1" applyAlignment="1" applyProtection="1">
      <alignment horizontal="center" vertical="center" wrapText="1"/>
    </xf>
    <xf numFmtId="165" fontId="22" fillId="0" borderId="3" xfId="11" applyNumberFormat="1" applyFont="1" applyFill="1" applyBorder="1" applyAlignment="1" applyProtection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165" fontId="31" fillId="0" borderId="1" xfId="11" applyNumberFormat="1" applyFont="1" applyFill="1" applyBorder="1" applyAlignment="1" applyProtection="1">
      <alignment horizontal="center" vertical="center" wrapText="1"/>
    </xf>
    <xf numFmtId="0" fontId="5" fillId="0" borderId="0" xfId="11" applyFont="1" applyFill="1" applyAlignment="1">
      <alignment horizontal="center" vertical="center"/>
    </xf>
    <xf numFmtId="0" fontId="5" fillId="0" borderId="0" xfId="5" applyFont="1" applyFill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0" fontId="5" fillId="0" borderId="3" xfId="5" applyFont="1" applyFill="1" applyBorder="1" applyAlignment="1">
      <alignment horizontal="center" vertical="center"/>
    </xf>
    <xf numFmtId="0" fontId="5" fillId="0" borderId="12" xfId="5" applyFont="1" applyFill="1" applyBorder="1" applyAlignment="1">
      <alignment horizontal="center" vertical="center" wrapText="1"/>
    </xf>
    <xf numFmtId="0" fontId="5" fillId="0" borderId="14" xfId="5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5" fillId="0" borderId="15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5" fillId="0" borderId="10" xfId="5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horizontal="center" vertical="center" wrapText="1"/>
    </xf>
    <xf numFmtId="0" fontId="5" fillId="0" borderId="11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13" xfId="5" applyFont="1" applyFill="1" applyBorder="1" applyAlignment="1">
      <alignment horizontal="center" vertical="center" wrapText="1"/>
    </xf>
    <xf numFmtId="0" fontId="5" fillId="0" borderId="6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13" xfId="5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5" fillId="0" borderId="0" xfId="5" applyFont="1" applyFill="1" applyAlignment="1">
      <alignment horizontal="center"/>
    </xf>
    <xf numFmtId="0" fontId="30" fillId="0" borderId="7" xfId="5" applyFont="1" applyFill="1" applyBorder="1" applyAlignment="1">
      <alignment horizontal="right"/>
    </xf>
    <xf numFmtId="0" fontId="5" fillId="0" borderId="8" xfId="5" applyFont="1" applyFill="1" applyBorder="1" applyAlignment="1">
      <alignment horizontal="center" vertical="center"/>
    </xf>
    <xf numFmtId="0" fontId="5" fillId="0" borderId="9" xfId="5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6" xfId="0" applyFill="1" applyBorder="1"/>
    <xf numFmtId="3" fontId="5" fillId="0" borderId="4" xfId="12" applyNumberFormat="1" applyFont="1" applyFill="1" applyBorder="1" applyAlignment="1">
      <alignment horizontal="center" vertical="center" wrapText="1"/>
    </xf>
    <xf numFmtId="3" fontId="5" fillId="0" borderId="5" xfId="12" applyNumberFormat="1" applyFont="1" applyFill="1" applyBorder="1" applyAlignment="1">
      <alignment horizontal="center" vertical="center" wrapText="1"/>
    </xf>
    <xf numFmtId="3" fontId="5" fillId="0" borderId="3" xfId="12" applyNumberFormat="1" applyFont="1" applyFill="1" applyBorder="1" applyAlignment="1">
      <alignment horizontal="center" vertical="center" wrapText="1"/>
    </xf>
    <xf numFmtId="3" fontId="4" fillId="0" borderId="4" xfId="12" applyNumberFormat="1" applyFont="1" applyFill="1" applyBorder="1" applyAlignment="1">
      <alignment horizontal="center" vertical="center" wrapText="1"/>
    </xf>
    <xf numFmtId="3" fontId="4" fillId="0" borderId="5" xfId="12" applyNumberFormat="1" applyFont="1" applyFill="1" applyBorder="1" applyAlignment="1">
      <alignment horizontal="center" vertical="center" wrapText="1"/>
    </xf>
    <xf numFmtId="3" fontId="4" fillId="0" borderId="3" xfId="12" applyNumberFormat="1" applyFont="1" applyFill="1" applyBorder="1" applyAlignment="1">
      <alignment horizontal="center" vertical="center" wrapText="1"/>
    </xf>
    <xf numFmtId="1" fontId="5" fillId="0" borderId="0" xfId="12" applyNumberFormat="1" applyFont="1" applyFill="1" applyAlignment="1">
      <alignment horizontal="center" vertical="center" wrapText="1"/>
    </xf>
    <xf numFmtId="3" fontId="5" fillId="0" borderId="1" xfId="12" applyNumberFormat="1" applyFont="1" applyFill="1" applyBorder="1" applyAlignment="1">
      <alignment horizontal="center" vertical="center" wrapText="1"/>
    </xf>
    <xf numFmtId="3" fontId="5" fillId="0" borderId="12" xfId="12" applyNumberFormat="1" applyFont="1" applyFill="1" applyBorder="1" applyAlignment="1">
      <alignment horizontal="center" vertical="center" wrapText="1"/>
    </xf>
    <xf numFmtId="3" fontId="5" fillId="0" borderId="14" xfId="12" applyNumberFormat="1" applyFont="1" applyFill="1" applyBorder="1" applyAlignment="1">
      <alignment horizontal="center" vertical="center" wrapText="1"/>
    </xf>
    <xf numFmtId="3" fontId="5" fillId="0" borderId="8" xfId="12" applyNumberFormat="1" applyFont="1" applyFill="1" applyBorder="1" applyAlignment="1">
      <alignment horizontal="center" vertical="center" wrapText="1"/>
    </xf>
    <xf numFmtId="3" fontId="5" fillId="0" borderId="10" xfId="12" applyNumberFormat="1" applyFont="1" applyFill="1" applyBorder="1" applyAlignment="1">
      <alignment horizontal="center" vertical="center" wrapText="1"/>
    </xf>
    <xf numFmtId="3" fontId="5" fillId="0" borderId="7" xfId="12" applyNumberFormat="1" applyFont="1" applyFill="1" applyBorder="1" applyAlignment="1">
      <alignment horizontal="center" vertical="center" wrapText="1"/>
    </xf>
    <xf numFmtId="3" fontId="5" fillId="0" borderId="11" xfId="12" applyNumberFormat="1" applyFont="1" applyFill="1" applyBorder="1" applyAlignment="1">
      <alignment horizontal="center" vertical="center" wrapText="1"/>
    </xf>
    <xf numFmtId="3" fontId="4" fillId="0" borderId="2" xfId="12" applyNumberFormat="1" applyFont="1" applyFill="1" applyBorder="1" applyAlignment="1">
      <alignment horizontal="center" vertical="center" wrapText="1"/>
    </xf>
    <xf numFmtId="3" fontId="4" fillId="0" borderId="13" xfId="12" applyNumberFormat="1" applyFont="1" applyFill="1" applyBorder="1" applyAlignment="1">
      <alignment horizontal="center" vertical="center" wrapText="1"/>
    </xf>
    <xf numFmtId="3" fontId="4" fillId="0" borderId="6" xfId="12" applyNumberFormat="1" applyFont="1" applyFill="1" applyBorder="1" applyAlignment="1">
      <alignment horizontal="center" vertical="center" wrapText="1"/>
    </xf>
    <xf numFmtId="49" fontId="5" fillId="0" borderId="1" xfId="12" applyNumberFormat="1" applyFont="1" applyFill="1" applyBorder="1" applyAlignment="1">
      <alignment horizontal="center" vertical="center" wrapText="1"/>
    </xf>
    <xf numFmtId="166" fontId="4" fillId="0" borderId="4" xfId="1" applyNumberFormat="1" applyFont="1" applyFill="1" applyBorder="1" applyAlignment="1">
      <alignment horizontal="center" vertical="center" shrinkToFit="1"/>
    </xf>
    <xf numFmtId="166" fontId="4" fillId="0" borderId="5" xfId="1" applyNumberFormat="1" applyFont="1" applyFill="1" applyBorder="1" applyAlignment="1">
      <alignment horizontal="center" vertical="center" shrinkToFit="1"/>
    </xf>
    <xf numFmtId="166" fontId="4" fillId="0" borderId="3" xfId="1" applyNumberFormat="1" applyFont="1" applyFill="1" applyBorder="1" applyAlignment="1">
      <alignment horizontal="center" vertical="center" shrinkToFit="1"/>
    </xf>
    <xf numFmtId="3" fontId="5" fillId="0" borderId="2" xfId="12" applyNumberFormat="1" applyFont="1" applyFill="1" applyBorder="1" applyAlignment="1">
      <alignment horizontal="center" vertical="center" wrapText="1"/>
    </xf>
    <xf numFmtId="3" fontId="5" fillId="0" borderId="13" xfId="12" applyNumberFormat="1" applyFont="1" applyFill="1" applyBorder="1" applyAlignment="1">
      <alignment horizontal="center" vertical="center" wrapText="1"/>
    </xf>
    <xf numFmtId="3" fontId="5" fillId="0" borderId="6" xfId="12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66" fontId="22" fillId="2" borderId="4" xfId="1" applyNumberFormat="1" applyFont="1" applyFill="1" applyBorder="1" applyAlignment="1">
      <alignment horizontal="center" vertical="center" shrinkToFit="1"/>
    </xf>
    <xf numFmtId="166" fontId="22" fillId="2" borderId="5" xfId="1" applyNumberFormat="1" applyFont="1" applyFill="1" applyBorder="1" applyAlignment="1">
      <alignment horizontal="center" vertical="center" shrinkToFit="1"/>
    </xf>
    <xf numFmtId="166" fontId="22" fillId="2" borderId="3" xfId="1" applyNumberFormat="1" applyFont="1" applyFill="1" applyBorder="1" applyAlignment="1">
      <alignment horizontal="center" vertical="center" shrinkToFit="1"/>
    </xf>
    <xf numFmtId="0" fontId="43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</cellXfs>
  <cellStyles count="15">
    <cellStyle name="Comma" xfId="1" builtinId="3"/>
    <cellStyle name="Comma 10 3" xfId="14"/>
    <cellStyle name="Comma 2" xfId="2"/>
    <cellStyle name="Currency 2" xfId="3"/>
    <cellStyle name="HAI" xfId="4"/>
    <cellStyle name="Normal" xfId="0" builtinId="0"/>
    <cellStyle name="Normal 2" xfId="5"/>
    <cellStyle name="Normal 3" xfId="6"/>
    <cellStyle name="Normal 4" xfId="7"/>
    <cellStyle name="Normal 5" xfId="8"/>
    <cellStyle name="Normal 6" xfId="9"/>
    <cellStyle name="Normal 7" xfId="10"/>
    <cellStyle name="Normal 8" xfId="11"/>
    <cellStyle name="Normal_Bieu mau (CV )" xfId="12"/>
    <cellStyle name="Normal_Chi NSTW NSDP 2002 - PL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" name="Text Box 16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4" name="Text Box 17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5" name="Text Box 18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6" name="Text Box 19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7" name="Text Box 20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8" name="Text Box 21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9" name="Text Box 22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10" name="Text Box 403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11" name="Text Box 404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12" name="Text Box 405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13" name="Text Box 406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14" name="Text Box 407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15" name="Text Box 408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16" name="Text Box 409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17" name="Text Box 410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18" name="Text Box 403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19" name="Text Box 404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0" name="Text Box 405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1" name="Text Box 406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2" name="Text Box 407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3" name="Text Box 408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4" name="Text Box 409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5" name="Text Box 410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6" name="Text Box 15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8" name="Text Box 17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9" name="Text Box 18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0" name="Text Box 19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1" name="Text Box 20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2" name="Text Box 21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3" name="Text Box 22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4" name="Text Box 403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5" name="Text Box 404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6" name="Text Box 405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7" name="Text Box 406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8" name="Text Box 407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9" name="Text Box 408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40" name="Text Box 409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41" name="Text Box 410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42" name="Text Box 403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43" name="Text Box 404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44" name="Text Box 405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45" name="Text Box 406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46" name="Text Box 407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47" name="Text Box 408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48" name="Text Box 409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49" name="Text Box 410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51" name="Text Box 16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52" name="Text Box 17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53" name="Text Box 18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54" name="Text Box 19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55" name="Text Box 20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56" name="Text Box 21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57" name="Text Box 22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58" name="Text Box 403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59" name="Text Box 404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60" name="Text Box 405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61" name="Text Box 406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62" name="Text Box 407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63" name="Text Box 408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64" name="Text Box 409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65" name="Text Box 410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66" name="Text Box 403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67" name="Text Box 404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68" name="Text Box 405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69" name="Text Box 406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70" name="Text Box 407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71" name="Text Box 408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72" name="Text Box 409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73" name="Text Box 410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74" name="Text Box 15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75" name="Text Box 16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76" name="Text Box 17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77" name="Text Box 18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82" name="Text Box 403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83" name="Text Box 404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84" name="Text Box 405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85" name="Text Box 406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86" name="Text Box 407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87" name="Text Box 408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88" name="Text Box 409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89" name="Text Box 410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90" name="Text Box 403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91" name="Text Box 404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92" name="Text Box 405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93" name="Text Box 406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94" name="Text Box 407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95" name="Text Box 408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96" name="Text Box 409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97" name="Text Box 410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98" name="Text Box 3444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99" name="Text Box 3445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00" name="Text Box 3446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01" name="Text Box 3447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02" name="Text Box 3448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03" name="Text Box 3449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04" name="Text Box 3450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05" name="Text Box 3451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06" name="Text Box 3452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07" name="Text Box 3453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08" name="Text Box 3454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09" name="Text Box 3455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10" name="Text Box 3456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11" name="Text Box 3457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12" name="Text Box 3458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13" name="Text Box 3459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14" name="Text Box 3460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15" name="Text Box 3461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16" name="Text Box 3462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17" name="Text Box 3463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18" name="Text Box 3464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19" name="Text Box 3465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20" name="Text Box 3466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21" name="Text Box 3467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22" name="Text Box 3468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23" name="Text Box 3469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24" name="Text Box 3470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25" name="Text Box 3471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26" name="Text Box 3472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27" name="Text Box 3473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28" name="Text Box 3474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29" name="Text Box 3475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30" name="Text Box 3476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31" name="Text Box 3477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32" name="Text Box 3478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33" name="Text Box 3479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34" name="Text Box 3480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35" name="Text Box 3481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36" name="Text Box 4828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37" name="Text Box 4829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38" name="Text Box 4830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39" name="Text Box 4831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40" name="Text Box 4832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41" name="Text Box 4833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42" name="Text Box 4834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43" name="Text Box 4835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44" name="Text Box 4836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45" name="Text Box 4837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46" name="Text Box 4838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47" name="Text Box 4839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48" name="Text Box 4840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49" name="Text Box 4841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50" name="Text Box 4842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51" name="Text Box 4843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52" name="Text Box 4844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53" name="Text Box 4845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54" name="Text Box 4846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55" name="Text Box 4847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56" name="Text Box 4848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57" name="Text Box 4849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58" name="Text Box 4850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59" name="Text Box 4851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60" name="Text Box 4852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61" name="Text Box 4853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62" name="Text Box 4854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63" name="Text Box 4855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64" name="Text Box 4856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65" name="Text Box 4857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66" name="Text Box 4858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67" name="Text Box 4859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68" name="Text Box 4860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69" name="Text Box 4861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70" name="Text Box 4862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71" name="Text Box 4863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72" name="Text Box 4864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73" name="Text Box 4865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74" name="Text Box 4866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75" name="Text Box 4867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76" name="Text Box 4868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77" name="Text Box 4869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78" name="Text Box 4870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79" name="Text Box 4871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80" name="Text Box 4872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81" name="Text Box 4873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82" name="Text Box 4874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83" name="Text Box 4875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84" name="Text Box 4876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85" name="Text Box 4877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86" name="Text Box 4878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87" name="Text Box 4879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88" name="Text Box 4880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89" name="Text Box 4881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90" name="Text Box 4882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91" name="Text Box 4883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92" name="Text Box 4884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93" name="Text Box 4885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94" name="Text Box 4886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95" name="Text Box 4887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96" name="Text Box 4888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97" name="Text Box 4889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98" name="Text Box 4890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199" name="Text Box 4891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00" name="Text Box 4892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01" name="Text Box 4893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02" name="Text Box 4894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03" name="Text Box 4895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04" name="Text Box 4896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05" name="Text Box 4897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06" name="Text Box 4898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07" name="Text Box 4899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08" name="Text Box 4900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09" name="Text Box 4901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10" name="Text Box 4902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11" name="Text Box 4903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12" name="Text Box 4904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13" name="Text Box 4905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14" name="Text Box 4906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15" name="Text Box 4907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16" name="Text Box 4908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17" name="Text Box 4909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18" name="Text Box 4910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19" name="Text Box 4911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20" name="Text Box 4912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21" name="Text Box 4913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22" name="Text Box 4914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23" name="Text Box 4915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24" name="Text Box 4916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25" name="Text Box 4917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26" name="Text Box 4918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27" name="Text Box 4919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28" name="Text Box 4920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29" name="Text Box 4921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30" name="Text Box 4922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50</xdr:row>
      <xdr:rowOff>0</xdr:rowOff>
    </xdr:from>
    <xdr:to>
      <xdr:col>1</xdr:col>
      <xdr:colOff>257175</xdr:colOff>
      <xdr:row>50</xdr:row>
      <xdr:rowOff>219075</xdr:rowOff>
    </xdr:to>
    <xdr:sp macro="" textlink="">
      <xdr:nvSpPr>
        <xdr:cNvPr id="231" name="Text Box 4923"/>
        <xdr:cNvSpPr txBox="1">
          <a:spLocks noChangeArrowheads="1"/>
        </xdr:cNvSpPr>
      </xdr:nvSpPr>
      <xdr:spPr bwMode="auto">
        <a:xfrm>
          <a:off x="419100" y="70866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32" name="Text Box 15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33" name="Text Box 16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34" name="Text Box 17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35" name="Text Box 18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36" name="Text Box 19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37" name="Text Box 20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38" name="Text Box 21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39" name="Text Box 22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40" name="Text Box 403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41" name="Text Box 404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42" name="Text Box 405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43" name="Text Box 406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44" name="Text Box 407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45" name="Text Box 408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46" name="Text Box 409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47" name="Text Box 410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48" name="Text Box 403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49" name="Text Box 404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50" name="Text Box 405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51" name="Text Box 406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52" name="Text Box 407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53" name="Text Box 408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54" name="Text Box 409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55" name="Text Box 410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57" name="Text Box 16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58" name="Text Box 17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59" name="Text Box 18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60" name="Text Box 19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61" name="Text Box 20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62" name="Text Box 21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63" name="Text Box 22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64" name="Text Box 403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65" name="Text Box 404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66" name="Text Box 405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67" name="Text Box 406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68" name="Text Box 407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69" name="Text Box 408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70" name="Text Box 409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71" name="Text Box 410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72" name="Text Box 403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73" name="Text Box 404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74" name="Text Box 405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75" name="Text Box 406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76" name="Text Box 407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77" name="Text Box 408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78" name="Text Box 409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79" name="Text Box 410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80" name="Text Box 15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81" name="Text Box 16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82" name="Text Box 17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83" name="Text Box 18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84" name="Text Box 19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85" name="Text Box 20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86" name="Text Box 21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87" name="Text Box 22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88" name="Text Box 403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89" name="Text Box 404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90" name="Text Box 405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91" name="Text Box 406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92" name="Text Box 407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93" name="Text Box 408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94" name="Text Box 409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95" name="Text Box 410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96" name="Text Box 403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97" name="Text Box 404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98" name="Text Box 405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299" name="Text Box 406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00" name="Text Box 407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01" name="Text Box 408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02" name="Text Box 409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03" name="Text Box 410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04" name="Text Box 15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05" name="Text Box 16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06" name="Text Box 17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07" name="Text Box 18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08" name="Text Box 19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09" name="Text Box 20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10" name="Text Box 21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11" name="Text Box 22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12" name="Text Box 403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13" name="Text Box 404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14" name="Text Box 405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15" name="Text Box 406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16" name="Text Box 407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17" name="Text Box 408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18" name="Text Box 409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19" name="Text Box 410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20" name="Text Box 403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21" name="Text Box 404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22" name="Text Box 405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23" name="Text Box 406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24" name="Text Box 407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25" name="Text Box 408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26" name="Text Box 409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27" name="Text Box 410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28" name="Text Box 97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29" name="Text Box 98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30" name="Text Box 99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31" name="Text Box 100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32" name="Text Box 101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33" name="Text Box 102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34" name="Text Box 103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35" name="Text Box 104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36" name="Text Box 105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37" name="Text Box 106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38" name="Text Box 107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39" name="Text Box 108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40" name="Text Box 109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41" name="Text Box 110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42" name="Text Box 111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43" name="Text Box 112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44" name="Text Box 113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45" name="Text Box 114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46" name="Text Box 115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47" name="Text Box 116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48" name="Text Box 117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49" name="Text Box 118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50" name="Text Box 119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51" name="Text Box 120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52" name="Text Box 121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53" name="Text Box 122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54" name="Text Box 123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55" name="Text Box 124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56" name="Text Box 125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57" name="Text Box 126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58" name="Text Box 127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59" name="Text Box 128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60" name="Text Box 129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61" name="Text Box 130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62" name="Text Box 131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63" name="Text Box 132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64" name="Text Box 133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365" name="Text Box 134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66" name="Text Box 81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67" name="Text Box 82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68" name="Text Box 81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161925</xdr:rowOff>
    </xdr:to>
    <xdr:sp macro="" textlink="">
      <xdr:nvSpPr>
        <xdr:cNvPr id="369" name="Text Box 82"/>
        <xdr:cNvSpPr txBox="1">
          <a:spLocks noChangeArrowheads="1"/>
        </xdr:cNvSpPr>
      </xdr:nvSpPr>
      <xdr:spPr bwMode="auto">
        <a:xfrm>
          <a:off x="438150" y="46577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3362</xdr:rowOff>
    </xdr:to>
    <xdr:sp macro="" textlink="">
      <xdr:nvSpPr>
        <xdr:cNvPr id="370" name="Text Box 139"/>
        <xdr:cNvSpPr txBox="1">
          <a:spLocks noChangeArrowheads="1"/>
        </xdr:cNvSpPr>
      </xdr:nvSpPr>
      <xdr:spPr bwMode="auto">
        <a:xfrm>
          <a:off x="438150" y="465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3362</xdr:rowOff>
    </xdr:to>
    <xdr:sp macro="" textlink="">
      <xdr:nvSpPr>
        <xdr:cNvPr id="371" name="Text Box 140"/>
        <xdr:cNvSpPr txBox="1">
          <a:spLocks noChangeArrowheads="1"/>
        </xdr:cNvSpPr>
      </xdr:nvSpPr>
      <xdr:spPr bwMode="auto">
        <a:xfrm>
          <a:off x="438150" y="465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372" name="Text Box 8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373" name="Text Box 9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374" name="Text Box 13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375" name="Text Box 14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377" name="Text Box 16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378" name="Text Box 17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381" name="Text Box 2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383" name="Text Box 2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384" name="Text Box 2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385" name="Text Box 2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386" name="Text Box 2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387" name="Text Box 2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388" name="Text Box 2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389" name="Text Box 2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390" name="Text Box 2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391" name="Text Box 3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392" name="Text Box 3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394" name="Text Box 3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395" name="Text Box 3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396" name="Text Box 3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397" name="Text Box 3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398" name="Text Box 3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399" name="Text Box 3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00" name="Text Box 3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01" name="Text Box 4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02" name="Text Box 4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03" name="Text Box 4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04" name="Text Box 4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05" name="Text Box 4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06" name="Text Box 4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07" name="Text Box 4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08" name="Text Box 4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09" name="Text Box 4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10" name="Text Box 4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11" name="Text Box 5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12" name="Text Box 5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13" name="Text Box 5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14" name="Text Box 5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15" name="Text Box 5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16" name="Text Box 5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17" name="Text Box 5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18" name="Text Box 5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19" name="Text Box 5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20" name="Text Box 5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21" name="Text Box 6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22" name="Text Box 6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23" name="Text Box 6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24" name="Text Box 6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25" name="Text Box 6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26" name="Text Box 6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27" name="Text Box 6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28" name="Text Box 6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29" name="Text Box 6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30" name="Text Box 6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31" name="Text Box 7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32" name="Text Box 7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433" name="Text Box 76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434" name="Text Box 77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435" name="Text Box 78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36" name="Text Box 7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37" name="Text Box 8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38" name="Text Box 8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39" name="Text Box 8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40" name="Text Box 8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41" name="Text Box 8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42" name="Text Box 8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43" name="Text Box 8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44" name="Text Box 8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45" name="Text Box 8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46" name="Text Box 8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47" name="Text Box 9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48" name="Text Box 9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49" name="Text Box 9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50" name="Text Box 9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51" name="Text Box 9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52" name="Text Box 9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53" name="Text Box 9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54" name="Text Box 9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55" name="Text Box 9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56" name="Text Box 9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57" name="Text Box 10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58" name="Text Box 10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59" name="Text Box 10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60" name="Text Box 10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61" name="Text Box 10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62" name="Text Box 10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63" name="Text Box 10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64" name="Text Box 10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65" name="Text Box 10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66" name="Text Box 10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67" name="Text Box 11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68" name="Text Box 11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69" name="Text Box 11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70" name="Text Box 11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71" name="Text Box 11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72" name="Text Box 11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73" name="Text Box 11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74" name="Text Box 11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75" name="Text Box 11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76" name="Text Box 11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77" name="Text Box 12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78" name="Text Box 12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79" name="Text Box 12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80" name="Text Box 12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81" name="Text Box 12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82" name="Text Box 12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83" name="Text Box 12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84" name="Text Box 12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85" name="Text Box 12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86" name="Text Box 12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87" name="Text Box 13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88" name="Text Box 13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89" name="Text Box 13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90" name="Text Box 13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491" name="Text Box 137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492" name="Text Box 138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493" name="Text Box 142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494" name="Text Box 143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495" name="Text Box 144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496" name="Text Box 145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497" name="Text Box 146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98" name="Text Box 14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499" name="Text Box 14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00" name="Text Box 14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01" name="Text Box 15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02" name="Text Box 15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03" name="Text Box 15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04" name="Text Box 15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05" name="Text Box 15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06" name="Text Box 15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07" name="Text Box 15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08" name="Text Box 15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09" name="Text Box 15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10" name="Text Box 15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11" name="Text Box 16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12" name="Text Box 16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13" name="Text Box 16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14" name="Text Box 16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15" name="Text Box 16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16" name="Text Box 16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17" name="Text Box 16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18" name="Text Box 16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19" name="Text Box 16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20" name="Text Box 16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21" name="Text Box 17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22" name="Text Box 17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23" name="Text Box 17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24" name="Text Box 17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25" name="Text Box 17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26" name="Text Box 17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27" name="Text Box 17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28" name="Text Box 17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29" name="Text Box 17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30" name="Text Box 17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31" name="Text Box 18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32" name="Text Box 18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33" name="Text Box 18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34" name="Text Box 18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35" name="Text Box 18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36" name="Text Box 18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37" name="Text Box 18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38" name="Text Box 18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39" name="Text Box 18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40" name="Text Box 18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41" name="Text Box 19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42" name="Text Box 19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43" name="Text Box 19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44" name="Text Box 19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45" name="Text Box 19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46" name="Text Box 19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47" name="Text Box 19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48" name="Text Box 19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49" name="Text Box 19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50" name="Text Box 19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51" name="Text Box 20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552" name="Text Box 208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553" name="Text Box 209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554" name="Text Box 213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555" name="Text Box 214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556" name="Text Box 215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557" name="Text Box 216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558" name="Text Box 217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59" name="Text Box 21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60" name="Text Box 21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61" name="Text Box 22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62" name="Text Box 22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63" name="Text Box 22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64" name="Text Box 22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65" name="Text Box 22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66" name="Text Box 22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67" name="Text Box 22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68" name="Text Box 22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69" name="Text Box 22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70" name="Text Box 22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71" name="Text Box 23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72" name="Text Box 23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73" name="Text Box 23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74" name="Text Box 23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75" name="Text Box 23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76" name="Text Box 23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77" name="Text Box 23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78" name="Text Box 23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79" name="Text Box 23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80" name="Text Box 23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81" name="Text Box 24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82" name="Text Box 24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83" name="Text Box 24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84" name="Text Box 24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85" name="Text Box 24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86" name="Text Box 24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87" name="Text Box 24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88" name="Text Box 24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89" name="Text Box 24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90" name="Text Box 24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91" name="Text Box 25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92" name="Text Box 25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93" name="Text Box 25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94" name="Text Box 25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95" name="Text Box 25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96" name="Text Box 25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97" name="Text Box 25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98" name="Text Box 25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599" name="Text Box 25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00" name="Text Box 25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01" name="Text Box 26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02" name="Text Box 26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03" name="Text Box 26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04" name="Text Box 26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05" name="Text Box 26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06" name="Text Box 26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07" name="Text Box 26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08" name="Text Box 26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09" name="Text Box 26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10" name="Text Box 26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11" name="Text Box 27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12" name="Text Box 27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613" name="Text Box 279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614" name="Text Box 280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615" name="Text Box 284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616" name="Text Box 285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617" name="Text Box 286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618" name="Text Box 287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619" name="Text Box 288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20" name="Text Box 28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21" name="Text Box 29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22" name="Text Box 29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23" name="Text Box 29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24" name="Text Box 29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25" name="Text Box 29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26" name="Text Box 29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27" name="Text Box 29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28" name="Text Box 29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29" name="Text Box 29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30" name="Text Box 29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31" name="Text Box 30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32" name="Text Box 30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33" name="Text Box 30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34" name="Text Box 30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35" name="Text Box 30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36" name="Text Box 30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37" name="Text Box 30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38" name="Text Box 30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39" name="Text Box 30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40" name="Text Box 30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41" name="Text Box 31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42" name="Text Box 31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43" name="Text Box 31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44" name="Text Box 31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45" name="Text Box 31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46" name="Text Box 31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47" name="Text Box 31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48" name="Text Box 31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49" name="Text Box 31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50" name="Text Box 31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51" name="Text Box 32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52" name="Text Box 32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53" name="Text Box 32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54" name="Text Box 32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55" name="Text Box 32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56" name="Text Box 32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57" name="Text Box 32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58" name="Text Box 32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59" name="Text Box 32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60" name="Text Box 32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61" name="Text Box 33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62" name="Text Box 33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63" name="Text Box 33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64" name="Text Box 33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65" name="Text Box 33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66" name="Text Box 33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67" name="Text Box 33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68" name="Text Box 33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69" name="Text Box 33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70" name="Text Box 33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71" name="Text Box 34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72" name="Text Box 34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73" name="Text Box 34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40341</xdr:rowOff>
    </xdr:to>
    <xdr:sp macro="" textlink="">
      <xdr:nvSpPr>
        <xdr:cNvPr id="674" name="Text Box 469"/>
        <xdr:cNvSpPr txBox="1">
          <a:spLocks noChangeArrowheads="1"/>
        </xdr:cNvSpPr>
      </xdr:nvSpPr>
      <xdr:spPr bwMode="auto">
        <a:xfrm>
          <a:off x="438150" y="46577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40341</xdr:rowOff>
    </xdr:to>
    <xdr:sp macro="" textlink="">
      <xdr:nvSpPr>
        <xdr:cNvPr id="675" name="Text Box 470"/>
        <xdr:cNvSpPr txBox="1">
          <a:spLocks noChangeArrowheads="1"/>
        </xdr:cNvSpPr>
      </xdr:nvSpPr>
      <xdr:spPr bwMode="auto">
        <a:xfrm>
          <a:off x="438150" y="46577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676" name="Text Box 8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677" name="Text Box 9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678" name="Text Box 13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679" name="Text Box 14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680" name="Text Box 15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681" name="Text Box 16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682" name="Text Box 17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83" name="Text Box 1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84" name="Text Box 1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85" name="Text Box 2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86" name="Text Box 2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87" name="Text Box 2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88" name="Text Box 2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89" name="Text Box 2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90" name="Text Box 2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91" name="Text Box 2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92" name="Text Box 2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93" name="Text Box 2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94" name="Text Box 2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95" name="Text Box 3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96" name="Text Box 3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97" name="Text Box 3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98" name="Text Box 3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699" name="Text Box 3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00" name="Text Box 3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01" name="Text Box 3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02" name="Text Box 3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03" name="Text Box 3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04" name="Text Box 3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05" name="Text Box 4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06" name="Text Box 4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07" name="Text Box 4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08" name="Text Box 4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09" name="Text Box 4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10" name="Text Box 4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11" name="Text Box 4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12" name="Text Box 4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13" name="Text Box 4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14" name="Text Box 4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15" name="Text Box 5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16" name="Text Box 5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17" name="Text Box 5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18" name="Text Box 5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19" name="Text Box 5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20" name="Text Box 5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21" name="Text Box 5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22" name="Text Box 5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23" name="Text Box 5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24" name="Text Box 5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25" name="Text Box 6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26" name="Text Box 6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27" name="Text Box 6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28" name="Text Box 6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29" name="Text Box 6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30" name="Text Box 6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31" name="Text Box 6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32" name="Text Box 6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33" name="Text Box 6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34" name="Text Box 6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35" name="Text Box 7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36" name="Text Box 7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737" name="Text Box 76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738" name="Text Box 77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739" name="Text Box 78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40" name="Text Box 7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41" name="Text Box 8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42" name="Text Box 8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43" name="Text Box 8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44" name="Text Box 8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45" name="Text Box 8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46" name="Text Box 8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47" name="Text Box 8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48" name="Text Box 8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49" name="Text Box 8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50" name="Text Box 8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51" name="Text Box 9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52" name="Text Box 9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53" name="Text Box 9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54" name="Text Box 9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55" name="Text Box 9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56" name="Text Box 9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57" name="Text Box 9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58" name="Text Box 9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59" name="Text Box 9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60" name="Text Box 9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61" name="Text Box 10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62" name="Text Box 10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63" name="Text Box 10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64" name="Text Box 10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65" name="Text Box 10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66" name="Text Box 10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67" name="Text Box 10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68" name="Text Box 10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69" name="Text Box 10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70" name="Text Box 10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71" name="Text Box 11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72" name="Text Box 11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73" name="Text Box 11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74" name="Text Box 11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75" name="Text Box 11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76" name="Text Box 11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77" name="Text Box 11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78" name="Text Box 11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79" name="Text Box 11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80" name="Text Box 11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81" name="Text Box 12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82" name="Text Box 12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83" name="Text Box 12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84" name="Text Box 12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85" name="Text Box 12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86" name="Text Box 12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87" name="Text Box 12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88" name="Text Box 12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89" name="Text Box 12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90" name="Text Box 12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91" name="Text Box 13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92" name="Text Box 13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93" name="Text Box 13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794" name="Text Box 13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795" name="Text Box 137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796" name="Text Box 138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797" name="Text Box 142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798" name="Text Box 143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799" name="Text Box 144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800" name="Text Box 145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801" name="Text Box 146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02" name="Text Box 14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03" name="Text Box 14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04" name="Text Box 14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05" name="Text Box 15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06" name="Text Box 15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07" name="Text Box 15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08" name="Text Box 15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09" name="Text Box 15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10" name="Text Box 15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11" name="Text Box 15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12" name="Text Box 15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13" name="Text Box 15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14" name="Text Box 15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15" name="Text Box 16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16" name="Text Box 16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17" name="Text Box 16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18" name="Text Box 16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19" name="Text Box 16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20" name="Text Box 16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21" name="Text Box 16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22" name="Text Box 16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23" name="Text Box 16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24" name="Text Box 16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25" name="Text Box 17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26" name="Text Box 17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27" name="Text Box 17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28" name="Text Box 17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29" name="Text Box 17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30" name="Text Box 17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31" name="Text Box 17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32" name="Text Box 17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33" name="Text Box 17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34" name="Text Box 17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35" name="Text Box 18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36" name="Text Box 18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37" name="Text Box 18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38" name="Text Box 18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39" name="Text Box 18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40" name="Text Box 18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41" name="Text Box 18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42" name="Text Box 18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43" name="Text Box 18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44" name="Text Box 18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45" name="Text Box 19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46" name="Text Box 19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47" name="Text Box 19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48" name="Text Box 19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49" name="Text Box 19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50" name="Text Box 19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51" name="Text Box 19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52" name="Text Box 19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53" name="Text Box 19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54" name="Text Box 19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55" name="Text Box 20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856" name="Text Box 208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857" name="Text Box 209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858" name="Text Box 213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859" name="Text Box 214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860" name="Text Box 215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861" name="Text Box 216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862" name="Text Box 217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63" name="Text Box 21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64" name="Text Box 21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65" name="Text Box 22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66" name="Text Box 22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67" name="Text Box 22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68" name="Text Box 22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69" name="Text Box 22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70" name="Text Box 22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71" name="Text Box 22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72" name="Text Box 22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73" name="Text Box 22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74" name="Text Box 22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75" name="Text Box 23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76" name="Text Box 23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77" name="Text Box 23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78" name="Text Box 23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79" name="Text Box 23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80" name="Text Box 23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81" name="Text Box 23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82" name="Text Box 23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83" name="Text Box 23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84" name="Text Box 23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85" name="Text Box 24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86" name="Text Box 24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87" name="Text Box 24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88" name="Text Box 24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89" name="Text Box 24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90" name="Text Box 24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91" name="Text Box 24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92" name="Text Box 24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93" name="Text Box 24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94" name="Text Box 24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95" name="Text Box 25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96" name="Text Box 25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97" name="Text Box 25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98" name="Text Box 25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899" name="Text Box 25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00" name="Text Box 25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01" name="Text Box 25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02" name="Text Box 25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03" name="Text Box 25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04" name="Text Box 25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05" name="Text Box 26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06" name="Text Box 26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07" name="Text Box 26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08" name="Text Box 26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09" name="Text Box 26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10" name="Text Box 26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11" name="Text Box 26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12" name="Text Box 26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13" name="Text Box 26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14" name="Text Box 26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15" name="Text Box 27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16" name="Text Box 27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917" name="Text Box 279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918" name="Text Box 280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919" name="Text Box 284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920" name="Text Box 285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921" name="Text Box 286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922" name="Text Box 287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923" name="Text Box 288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24" name="Text Box 28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25" name="Text Box 29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26" name="Text Box 29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27" name="Text Box 29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28" name="Text Box 29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29" name="Text Box 29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30" name="Text Box 29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31" name="Text Box 29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32" name="Text Box 29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33" name="Text Box 29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34" name="Text Box 29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35" name="Text Box 30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36" name="Text Box 30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37" name="Text Box 30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38" name="Text Box 30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39" name="Text Box 30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40" name="Text Box 30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41" name="Text Box 30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42" name="Text Box 30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43" name="Text Box 30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44" name="Text Box 30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45" name="Text Box 31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46" name="Text Box 31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47" name="Text Box 31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48" name="Text Box 31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49" name="Text Box 31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50" name="Text Box 31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51" name="Text Box 31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52" name="Text Box 31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53" name="Text Box 31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54" name="Text Box 31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55" name="Text Box 32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56" name="Text Box 32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57" name="Text Box 32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58" name="Text Box 32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59" name="Text Box 32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60" name="Text Box 32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61" name="Text Box 32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62" name="Text Box 32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63" name="Text Box 32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64" name="Text Box 32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65" name="Text Box 33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66" name="Text Box 33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67" name="Text Box 33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68" name="Text Box 33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69" name="Text Box 33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70" name="Text Box 33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71" name="Text Box 33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72" name="Text Box 33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73" name="Text Box 33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74" name="Text Box 33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75" name="Text Box 34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76" name="Text Box 34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977" name="Text Box 34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978" name="Text Box 529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979" name="Text Box 530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980" name="Text Box 531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981" name="Text Box 532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982" name="Text Box 533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983" name="Text Box 534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984" name="Text Box 535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985" name="Text Box 536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986" name="Text Box 537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987" name="Text Box 538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988" name="Text Box 539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989" name="Text Box 540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990" name="Text Box 541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991" name="Text Box 542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992" name="Text Box 543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993" name="Text Box 544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994" name="Text Box 545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995" name="Text Box 546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996" name="Text Box 547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997" name="Text Box 548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998" name="Text Box 549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999" name="Text Box 550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00" name="Text Box 551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01" name="Text Box 552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02" name="Text Box 553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03" name="Text Box 554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04" name="Text Box 555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05" name="Text Box 556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06" name="Text Box 557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07" name="Text Box 558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08" name="Text Box 559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09" name="Text Box 560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10" name="Text Box 561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11" name="Text Box 562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12" name="Text Box 563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13" name="Text Box 564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14" name="Text Box 565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15" name="Text Box 566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16" name="Text Box 567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17" name="Text Box 568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18" name="Text Box 569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19" name="Text Box 570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20" name="Text Box 571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21" name="Text Box 572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22" name="Text Box 573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23" name="Text Box 574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24" name="Text Box 575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25" name="Text Box 576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26" name="Text Box 577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27" name="Text Box 578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28" name="Text Box 579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29" name="Text Box 580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30" name="Text Box 581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31" name="Text Box 582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32" name="Text Box 583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33" name="Text Box 584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34" name="Text Box 585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035" name="Text Box 586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036" name="Text Box 8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037" name="Text Box 9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038" name="Text Box 13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039" name="Text Box 14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040" name="Text Box 15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041" name="Text Box 16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042" name="Text Box 17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43" name="Text Box 1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44" name="Text Box 1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45" name="Text Box 2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46" name="Text Box 2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48" name="Text Box 2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49" name="Text Box 2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50" name="Text Box 2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51" name="Text Box 2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52" name="Text Box 2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53" name="Text Box 2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54" name="Text Box 2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55" name="Text Box 3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56" name="Text Box 3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57" name="Text Box 3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58" name="Text Box 3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59" name="Text Box 3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60" name="Text Box 3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61" name="Text Box 3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62" name="Text Box 3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63" name="Text Box 3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64" name="Text Box 3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65" name="Text Box 4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66" name="Text Box 4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67" name="Text Box 4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68" name="Text Box 4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69" name="Text Box 4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70" name="Text Box 4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71" name="Text Box 4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72" name="Text Box 4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73" name="Text Box 4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74" name="Text Box 4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75" name="Text Box 5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76" name="Text Box 5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77" name="Text Box 5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78" name="Text Box 5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79" name="Text Box 5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80" name="Text Box 5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81" name="Text Box 5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82" name="Text Box 5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83" name="Text Box 5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84" name="Text Box 5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85" name="Text Box 6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86" name="Text Box 6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87" name="Text Box 6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88" name="Text Box 6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89" name="Text Box 6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90" name="Text Box 6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91" name="Text Box 6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92" name="Text Box 6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93" name="Text Box 6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94" name="Text Box 6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95" name="Text Box 7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096" name="Text Box 7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097" name="Text Box 76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098" name="Text Box 77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099" name="Text Box 78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00" name="Text Box 7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01" name="Text Box 8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02" name="Text Box 8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03" name="Text Box 8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04" name="Text Box 8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05" name="Text Box 8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06" name="Text Box 8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07" name="Text Box 8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08" name="Text Box 8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09" name="Text Box 8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10" name="Text Box 8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11" name="Text Box 9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12" name="Text Box 9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13" name="Text Box 9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14" name="Text Box 9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15" name="Text Box 9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16" name="Text Box 9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17" name="Text Box 9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18" name="Text Box 9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19" name="Text Box 9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20" name="Text Box 9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21" name="Text Box 10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22" name="Text Box 10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23" name="Text Box 10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24" name="Text Box 10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25" name="Text Box 10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26" name="Text Box 10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27" name="Text Box 10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28" name="Text Box 10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29" name="Text Box 10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30" name="Text Box 10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31" name="Text Box 11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32" name="Text Box 11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33" name="Text Box 11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34" name="Text Box 11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35" name="Text Box 11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36" name="Text Box 11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37" name="Text Box 11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38" name="Text Box 11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39" name="Text Box 11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40" name="Text Box 11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41" name="Text Box 12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42" name="Text Box 12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43" name="Text Box 12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44" name="Text Box 12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45" name="Text Box 12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46" name="Text Box 12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47" name="Text Box 12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48" name="Text Box 12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49" name="Text Box 12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50" name="Text Box 12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51" name="Text Box 13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52" name="Text Box 13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53" name="Text Box 13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54" name="Text Box 13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155" name="Text Box 137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156" name="Text Box 138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157" name="Text Box 142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158" name="Text Box 143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159" name="Text Box 144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160" name="Text Box 145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161" name="Text Box 146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62" name="Text Box 14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63" name="Text Box 14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64" name="Text Box 14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65" name="Text Box 15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66" name="Text Box 15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67" name="Text Box 15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68" name="Text Box 15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69" name="Text Box 15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70" name="Text Box 15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71" name="Text Box 15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72" name="Text Box 15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73" name="Text Box 15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74" name="Text Box 15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75" name="Text Box 16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76" name="Text Box 16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77" name="Text Box 16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78" name="Text Box 16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79" name="Text Box 16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80" name="Text Box 16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81" name="Text Box 16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82" name="Text Box 16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83" name="Text Box 16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84" name="Text Box 16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85" name="Text Box 17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86" name="Text Box 17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87" name="Text Box 17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88" name="Text Box 17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89" name="Text Box 17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90" name="Text Box 17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91" name="Text Box 17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92" name="Text Box 17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93" name="Text Box 17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94" name="Text Box 17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95" name="Text Box 18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96" name="Text Box 18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97" name="Text Box 18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98" name="Text Box 18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199" name="Text Box 18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00" name="Text Box 18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01" name="Text Box 18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02" name="Text Box 18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03" name="Text Box 18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04" name="Text Box 18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05" name="Text Box 19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06" name="Text Box 19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07" name="Text Box 19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08" name="Text Box 19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09" name="Text Box 19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10" name="Text Box 19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11" name="Text Box 19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12" name="Text Box 19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13" name="Text Box 19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14" name="Text Box 19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15" name="Text Box 20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216" name="Text Box 208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217" name="Text Box 209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218" name="Text Box 213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219" name="Text Box 214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220" name="Text Box 215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221" name="Text Box 216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222" name="Text Box 217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23" name="Text Box 21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24" name="Text Box 21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25" name="Text Box 22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26" name="Text Box 22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27" name="Text Box 22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28" name="Text Box 22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29" name="Text Box 22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30" name="Text Box 22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31" name="Text Box 22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32" name="Text Box 22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33" name="Text Box 22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34" name="Text Box 22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35" name="Text Box 23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36" name="Text Box 23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37" name="Text Box 23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38" name="Text Box 23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39" name="Text Box 23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40" name="Text Box 23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41" name="Text Box 23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42" name="Text Box 23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43" name="Text Box 23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44" name="Text Box 23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45" name="Text Box 24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46" name="Text Box 24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47" name="Text Box 24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48" name="Text Box 24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49" name="Text Box 24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50" name="Text Box 24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51" name="Text Box 24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52" name="Text Box 24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53" name="Text Box 24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54" name="Text Box 24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55" name="Text Box 25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56" name="Text Box 25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57" name="Text Box 25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58" name="Text Box 25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59" name="Text Box 25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60" name="Text Box 25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61" name="Text Box 25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62" name="Text Box 25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63" name="Text Box 25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64" name="Text Box 25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65" name="Text Box 26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66" name="Text Box 26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67" name="Text Box 26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68" name="Text Box 26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69" name="Text Box 26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70" name="Text Box 26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71" name="Text Box 26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72" name="Text Box 26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73" name="Text Box 26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74" name="Text Box 26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75" name="Text Box 27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76" name="Text Box 27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277" name="Text Box 279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278" name="Text Box 280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279" name="Text Box 284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280" name="Text Box 285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281" name="Text Box 286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282" name="Text Box 287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283" name="Text Box 288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84" name="Text Box 28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85" name="Text Box 29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86" name="Text Box 29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87" name="Text Box 29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88" name="Text Box 29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89" name="Text Box 29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90" name="Text Box 29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91" name="Text Box 29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92" name="Text Box 29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93" name="Text Box 29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94" name="Text Box 29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95" name="Text Box 30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96" name="Text Box 30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97" name="Text Box 30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98" name="Text Box 30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299" name="Text Box 30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00" name="Text Box 30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01" name="Text Box 30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02" name="Text Box 30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03" name="Text Box 30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04" name="Text Box 30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05" name="Text Box 31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06" name="Text Box 31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07" name="Text Box 31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08" name="Text Box 31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09" name="Text Box 31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10" name="Text Box 31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11" name="Text Box 31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12" name="Text Box 31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13" name="Text Box 31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14" name="Text Box 31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15" name="Text Box 32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16" name="Text Box 32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17" name="Text Box 32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18" name="Text Box 32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19" name="Text Box 32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20" name="Text Box 32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21" name="Text Box 32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22" name="Text Box 32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23" name="Text Box 32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24" name="Text Box 32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25" name="Text Box 33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26" name="Text Box 33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27" name="Text Box 33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28" name="Text Box 33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29" name="Text Box 33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30" name="Text Box 33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31" name="Text Box 33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32" name="Text Box 33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33" name="Text Box 33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34" name="Text Box 33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35" name="Text Box 34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36" name="Text Box 34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37" name="Text Box 34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40341</xdr:rowOff>
    </xdr:to>
    <xdr:sp macro="" textlink="">
      <xdr:nvSpPr>
        <xdr:cNvPr id="1338" name="Text Box 469"/>
        <xdr:cNvSpPr txBox="1">
          <a:spLocks noChangeArrowheads="1"/>
        </xdr:cNvSpPr>
      </xdr:nvSpPr>
      <xdr:spPr bwMode="auto">
        <a:xfrm>
          <a:off x="438150" y="46577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40341</xdr:rowOff>
    </xdr:to>
    <xdr:sp macro="" textlink="">
      <xdr:nvSpPr>
        <xdr:cNvPr id="1339" name="Text Box 470"/>
        <xdr:cNvSpPr txBox="1">
          <a:spLocks noChangeArrowheads="1"/>
        </xdr:cNvSpPr>
      </xdr:nvSpPr>
      <xdr:spPr bwMode="auto">
        <a:xfrm>
          <a:off x="438150" y="46577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340" name="Text Box 8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341" name="Text Box 9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342" name="Text Box 13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343" name="Text Box 14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344" name="Text Box 15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345" name="Text Box 16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346" name="Text Box 17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47" name="Text Box 1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48" name="Text Box 1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49" name="Text Box 2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50" name="Text Box 2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51" name="Text Box 2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52" name="Text Box 2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53" name="Text Box 2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54" name="Text Box 2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56" name="Text Box 2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57" name="Text Box 2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58" name="Text Box 2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59" name="Text Box 3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60" name="Text Box 3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61" name="Text Box 3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62" name="Text Box 3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63" name="Text Box 3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64" name="Text Box 3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65" name="Text Box 3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66" name="Text Box 3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67" name="Text Box 3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68" name="Text Box 3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69" name="Text Box 4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70" name="Text Box 4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71" name="Text Box 4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72" name="Text Box 4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73" name="Text Box 4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74" name="Text Box 4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75" name="Text Box 4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76" name="Text Box 4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77" name="Text Box 4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78" name="Text Box 4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79" name="Text Box 5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80" name="Text Box 5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81" name="Text Box 5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82" name="Text Box 5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83" name="Text Box 5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84" name="Text Box 5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85" name="Text Box 5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86" name="Text Box 5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87" name="Text Box 5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88" name="Text Box 5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89" name="Text Box 6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90" name="Text Box 6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91" name="Text Box 6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92" name="Text Box 6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93" name="Text Box 6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94" name="Text Box 6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95" name="Text Box 6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96" name="Text Box 6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97" name="Text Box 6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98" name="Text Box 6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399" name="Text Box 7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00" name="Text Box 7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401" name="Text Box 76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402" name="Text Box 77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403" name="Text Box 78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04" name="Text Box 7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05" name="Text Box 8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06" name="Text Box 8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07" name="Text Box 8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08" name="Text Box 8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09" name="Text Box 8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10" name="Text Box 8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11" name="Text Box 8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12" name="Text Box 8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13" name="Text Box 8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14" name="Text Box 8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15" name="Text Box 9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16" name="Text Box 9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17" name="Text Box 9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18" name="Text Box 9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19" name="Text Box 9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20" name="Text Box 9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21" name="Text Box 9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22" name="Text Box 9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23" name="Text Box 9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24" name="Text Box 9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25" name="Text Box 10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26" name="Text Box 10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27" name="Text Box 10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28" name="Text Box 10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29" name="Text Box 10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30" name="Text Box 10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31" name="Text Box 10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32" name="Text Box 10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33" name="Text Box 10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34" name="Text Box 10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35" name="Text Box 11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36" name="Text Box 11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37" name="Text Box 11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38" name="Text Box 11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39" name="Text Box 11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40" name="Text Box 11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41" name="Text Box 11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42" name="Text Box 11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43" name="Text Box 11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44" name="Text Box 11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45" name="Text Box 12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46" name="Text Box 12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47" name="Text Box 12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48" name="Text Box 12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49" name="Text Box 12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50" name="Text Box 12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51" name="Text Box 12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52" name="Text Box 12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53" name="Text Box 12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54" name="Text Box 12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55" name="Text Box 13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56" name="Text Box 13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57" name="Text Box 13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58" name="Text Box 13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459" name="Text Box 137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460" name="Text Box 138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461" name="Text Box 142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462" name="Text Box 143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463" name="Text Box 144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464" name="Text Box 145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465" name="Text Box 146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66" name="Text Box 14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67" name="Text Box 14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68" name="Text Box 14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69" name="Text Box 15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70" name="Text Box 15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71" name="Text Box 15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72" name="Text Box 15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73" name="Text Box 15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74" name="Text Box 15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75" name="Text Box 15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76" name="Text Box 15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77" name="Text Box 15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78" name="Text Box 15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79" name="Text Box 16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80" name="Text Box 16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81" name="Text Box 16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82" name="Text Box 16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83" name="Text Box 16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84" name="Text Box 16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85" name="Text Box 16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86" name="Text Box 16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87" name="Text Box 16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88" name="Text Box 16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89" name="Text Box 17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90" name="Text Box 17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91" name="Text Box 17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92" name="Text Box 17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93" name="Text Box 17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94" name="Text Box 17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95" name="Text Box 17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96" name="Text Box 17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97" name="Text Box 17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98" name="Text Box 17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499" name="Text Box 18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00" name="Text Box 18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01" name="Text Box 18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02" name="Text Box 18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03" name="Text Box 18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04" name="Text Box 18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05" name="Text Box 18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06" name="Text Box 18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07" name="Text Box 18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08" name="Text Box 18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09" name="Text Box 19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10" name="Text Box 19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11" name="Text Box 19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12" name="Text Box 19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13" name="Text Box 19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14" name="Text Box 19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15" name="Text Box 19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16" name="Text Box 19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17" name="Text Box 19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18" name="Text Box 19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19" name="Text Box 20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520" name="Text Box 208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521" name="Text Box 209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522" name="Text Box 213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523" name="Text Box 214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524" name="Text Box 215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525" name="Text Box 216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526" name="Text Box 217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27" name="Text Box 21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28" name="Text Box 21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29" name="Text Box 22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30" name="Text Box 22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31" name="Text Box 22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32" name="Text Box 22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33" name="Text Box 22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34" name="Text Box 22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35" name="Text Box 22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36" name="Text Box 22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37" name="Text Box 22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38" name="Text Box 22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39" name="Text Box 23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40" name="Text Box 23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41" name="Text Box 23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42" name="Text Box 23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43" name="Text Box 23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44" name="Text Box 23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45" name="Text Box 23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46" name="Text Box 23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47" name="Text Box 23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48" name="Text Box 23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49" name="Text Box 24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50" name="Text Box 24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51" name="Text Box 24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52" name="Text Box 24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53" name="Text Box 24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54" name="Text Box 24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55" name="Text Box 24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56" name="Text Box 24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57" name="Text Box 24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58" name="Text Box 24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59" name="Text Box 25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60" name="Text Box 25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61" name="Text Box 25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62" name="Text Box 25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63" name="Text Box 25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64" name="Text Box 25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65" name="Text Box 25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66" name="Text Box 25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67" name="Text Box 25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68" name="Text Box 25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69" name="Text Box 26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70" name="Text Box 26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71" name="Text Box 26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72" name="Text Box 26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73" name="Text Box 26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74" name="Text Box 26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75" name="Text Box 26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76" name="Text Box 26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77" name="Text Box 26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78" name="Text Box 26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79" name="Text Box 27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80" name="Text Box 27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581" name="Text Box 279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582" name="Text Box 280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583" name="Text Box 284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584" name="Text Box 285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585" name="Text Box 286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586" name="Text Box 287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587" name="Text Box 288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88" name="Text Box 28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89" name="Text Box 29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90" name="Text Box 29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91" name="Text Box 29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92" name="Text Box 29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93" name="Text Box 29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94" name="Text Box 29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95" name="Text Box 29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96" name="Text Box 29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97" name="Text Box 29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98" name="Text Box 29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599" name="Text Box 30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00" name="Text Box 30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01" name="Text Box 30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02" name="Text Box 30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03" name="Text Box 30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04" name="Text Box 30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05" name="Text Box 30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06" name="Text Box 30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07" name="Text Box 30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08" name="Text Box 30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09" name="Text Box 31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10" name="Text Box 31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11" name="Text Box 31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12" name="Text Box 31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13" name="Text Box 31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14" name="Text Box 31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15" name="Text Box 31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16" name="Text Box 31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17" name="Text Box 31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18" name="Text Box 31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19" name="Text Box 32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20" name="Text Box 32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21" name="Text Box 32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22" name="Text Box 32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23" name="Text Box 32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24" name="Text Box 32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25" name="Text Box 32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26" name="Text Box 32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27" name="Text Box 32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28" name="Text Box 32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29" name="Text Box 33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30" name="Text Box 33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31" name="Text Box 33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32" name="Text Box 333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33" name="Text Box 334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34" name="Text Box 335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35" name="Text Box 336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36" name="Text Box 337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37" name="Text Box 338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38" name="Text Box 339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39" name="Text Box 340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40" name="Text Box 341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31937</xdr:rowOff>
    </xdr:to>
    <xdr:sp macro="" textlink="">
      <xdr:nvSpPr>
        <xdr:cNvPr id="1641" name="Text Box 342"/>
        <xdr:cNvSpPr txBox="1">
          <a:spLocks noChangeArrowheads="1"/>
        </xdr:cNvSpPr>
      </xdr:nvSpPr>
      <xdr:spPr bwMode="auto">
        <a:xfrm>
          <a:off x="41910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642" name="Text Box 529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643" name="Text Box 530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31937</xdr:rowOff>
    </xdr:to>
    <xdr:sp macro="" textlink="">
      <xdr:nvSpPr>
        <xdr:cNvPr id="1644" name="Text Box 531"/>
        <xdr:cNvSpPr txBox="1">
          <a:spLocks noChangeArrowheads="1"/>
        </xdr:cNvSpPr>
      </xdr:nvSpPr>
      <xdr:spPr bwMode="auto">
        <a:xfrm>
          <a:off x="438150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45" name="Text Box 532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46" name="Text Box 533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47" name="Text Box 534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48" name="Text Box 535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49" name="Text Box 536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50" name="Text Box 537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51" name="Text Box 538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52" name="Text Box 539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53" name="Text Box 540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54" name="Text Box 541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55" name="Text Box 542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56" name="Text Box 543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57" name="Text Box 544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58" name="Text Box 545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59" name="Text Box 546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60" name="Text Box 547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61" name="Text Box 548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62" name="Text Box 549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63" name="Text Box 550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64" name="Text Box 551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65" name="Text Box 552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66" name="Text Box 553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67" name="Text Box 554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68" name="Text Box 555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69" name="Text Box 556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70" name="Text Box 557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71" name="Text Box 558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72" name="Text Box 559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73" name="Text Box 560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74" name="Text Box 561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75" name="Text Box 562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76" name="Text Box 563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77" name="Text Box 564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78" name="Text Box 565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79" name="Text Box 566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80" name="Text Box 567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81" name="Text Box 568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82" name="Text Box 569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83" name="Text Box 570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84" name="Text Box 571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85" name="Text Box 572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86" name="Text Box 573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87" name="Text Box 574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88" name="Text Box 575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89" name="Text Box 576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90" name="Text Box 577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91" name="Text Box 578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92" name="Text Box 579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93" name="Text Box 580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94" name="Text Box 581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95" name="Text Box 582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96" name="Text Box 583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97" name="Text Box 584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98" name="Text Box 585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257175</xdr:colOff>
      <xdr:row>46</xdr:row>
      <xdr:rowOff>31937</xdr:rowOff>
    </xdr:to>
    <xdr:sp macro="" textlink="">
      <xdr:nvSpPr>
        <xdr:cNvPr id="1699" name="Text Box 586"/>
        <xdr:cNvSpPr txBox="1">
          <a:spLocks noChangeArrowheads="1"/>
        </xdr:cNvSpPr>
      </xdr:nvSpPr>
      <xdr:spPr bwMode="auto">
        <a:xfrm>
          <a:off x="428625" y="4657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41462</xdr:rowOff>
    </xdr:to>
    <xdr:sp macro="" textlink="">
      <xdr:nvSpPr>
        <xdr:cNvPr id="1700" name="Text Box 469"/>
        <xdr:cNvSpPr txBox="1">
          <a:spLocks noChangeArrowheads="1"/>
        </xdr:cNvSpPr>
      </xdr:nvSpPr>
      <xdr:spPr bwMode="auto">
        <a:xfrm>
          <a:off x="438150" y="4657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41462</xdr:rowOff>
    </xdr:to>
    <xdr:sp macro="" textlink="">
      <xdr:nvSpPr>
        <xdr:cNvPr id="1701" name="Text Box 470"/>
        <xdr:cNvSpPr txBox="1">
          <a:spLocks noChangeArrowheads="1"/>
        </xdr:cNvSpPr>
      </xdr:nvSpPr>
      <xdr:spPr bwMode="auto">
        <a:xfrm>
          <a:off x="438150" y="4657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41462</xdr:rowOff>
    </xdr:to>
    <xdr:sp macro="" textlink="">
      <xdr:nvSpPr>
        <xdr:cNvPr id="1702" name="Text Box 469"/>
        <xdr:cNvSpPr txBox="1">
          <a:spLocks noChangeArrowheads="1"/>
        </xdr:cNvSpPr>
      </xdr:nvSpPr>
      <xdr:spPr bwMode="auto">
        <a:xfrm>
          <a:off x="438150" y="4657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46</xdr:row>
      <xdr:rowOff>41462</xdr:rowOff>
    </xdr:to>
    <xdr:sp macro="" textlink="">
      <xdr:nvSpPr>
        <xdr:cNvPr id="1703" name="Text Box 470"/>
        <xdr:cNvSpPr txBox="1">
          <a:spLocks noChangeArrowheads="1"/>
        </xdr:cNvSpPr>
      </xdr:nvSpPr>
      <xdr:spPr bwMode="auto">
        <a:xfrm>
          <a:off x="438150" y="4657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200025</xdr:rowOff>
    </xdr:to>
    <xdr:sp macro="" textlink="">
      <xdr:nvSpPr>
        <xdr:cNvPr id="1704" name="Text Box 81"/>
        <xdr:cNvSpPr txBox="1">
          <a:spLocks noChangeArrowheads="1"/>
        </xdr:cNvSpPr>
      </xdr:nvSpPr>
      <xdr:spPr bwMode="auto">
        <a:xfrm>
          <a:off x="438150" y="4657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200025</xdr:rowOff>
    </xdr:to>
    <xdr:sp macro="" textlink="">
      <xdr:nvSpPr>
        <xdr:cNvPr id="1705" name="Text Box 82"/>
        <xdr:cNvSpPr txBox="1">
          <a:spLocks noChangeArrowheads="1"/>
        </xdr:cNvSpPr>
      </xdr:nvSpPr>
      <xdr:spPr bwMode="auto">
        <a:xfrm>
          <a:off x="438150" y="4657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200025</xdr:rowOff>
    </xdr:to>
    <xdr:sp macro="" textlink="">
      <xdr:nvSpPr>
        <xdr:cNvPr id="1706" name="Text Box 81"/>
        <xdr:cNvSpPr txBox="1">
          <a:spLocks noChangeArrowheads="1"/>
        </xdr:cNvSpPr>
      </xdr:nvSpPr>
      <xdr:spPr bwMode="auto">
        <a:xfrm>
          <a:off x="438150" y="4657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200025</xdr:rowOff>
    </xdr:to>
    <xdr:sp macro="" textlink="">
      <xdr:nvSpPr>
        <xdr:cNvPr id="1707" name="Text Box 82"/>
        <xdr:cNvSpPr txBox="1">
          <a:spLocks noChangeArrowheads="1"/>
        </xdr:cNvSpPr>
      </xdr:nvSpPr>
      <xdr:spPr bwMode="auto">
        <a:xfrm>
          <a:off x="438150" y="4657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200025</xdr:rowOff>
    </xdr:to>
    <xdr:sp macro="" textlink="">
      <xdr:nvSpPr>
        <xdr:cNvPr id="1708" name="Text Box 81"/>
        <xdr:cNvSpPr txBox="1">
          <a:spLocks noChangeArrowheads="1"/>
        </xdr:cNvSpPr>
      </xdr:nvSpPr>
      <xdr:spPr bwMode="auto">
        <a:xfrm>
          <a:off x="438150" y="4657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200025</xdr:rowOff>
    </xdr:to>
    <xdr:sp macro="" textlink="">
      <xdr:nvSpPr>
        <xdr:cNvPr id="1709" name="Text Box 82"/>
        <xdr:cNvSpPr txBox="1">
          <a:spLocks noChangeArrowheads="1"/>
        </xdr:cNvSpPr>
      </xdr:nvSpPr>
      <xdr:spPr bwMode="auto">
        <a:xfrm>
          <a:off x="438150" y="4657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200025</xdr:rowOff>
    </xdr:to>
    <xdr:sp macro="" textlink="">
      <xdr:nvSpPr>
        <xdr:cNvPr id="1710" name="Text Box 81"/>
        <xdr:cNvSpPr txBox="1">
          <a:spLocks noChangeArrowheads="1"/>
        </xdr:cNvSpPr>
      </xdr:nvSpPr>
      <xdr:spPr bwMode="auto">
        <a:xfrm>
          <a:off x="438150" y="4657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266700</xdr:colOff>
      <xdr:row>45</xdr:row>
      <xdr:rowOff>200025</xdr:rowOff>
    </xdr:to>
    <xdr:sp macro="" textlink="">
      <xdr:nvSpPr>
        <xdr:cNvPr id="1711" name="Text Box 82"/>
        <xdr:cNvSpPr txBox="1">
          <a:spLocks noChangeArrowheads="1"/>
        </xdr:cNvSpPr>
      </xdr:nvSpPr>
      <xdr:spPr bwMode="auto">
        <a:xfrm>
          <a:off x="438150" y="4657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12" name="Text Box 1481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13" name="Text Box 1482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14" name="Text Box 1483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15" name="Text Box 1484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16" name="Text Box 1485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17" name="Text Box 1486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18" name="Text Box 1487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19" name="Text Box 1488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20" name="Text Box 1489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21" name="Text Box 1490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22" name="Text Box 1491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23" name="Text Box 1492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24" name="Text Box 1493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25" name="Text Box 1494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26" name="Text Box 1495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27" name="Text Box 1496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28" name="Text Box 1497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29" name="Text Box 1498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30" name="Text Box 1499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31" name="Text Box 1500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32" name="Text Box 1501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33" name="Text Box 1502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34" name="Text Box 1503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35" name="Text Box 1504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36" name="Text Box 1505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37" name="Text Box 1506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38" name="Text Box 1507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39" name="Text Box 1508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40" name="Text Box 1509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41" name="Text Box 1510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42" name="Text Box 1511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43" name="Text Box 1512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44" name="Text Box 1513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45" name="Text Box 1514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46" name="Text Box 1515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47" name="Text Box 1516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48" name="Text Box 1517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49" name="Text Box 1518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50" name="Text Box 1519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51" name="Text Box 1520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52" name="Text Box 1521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53" name="Text Box 1522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54" name="Text Box 1523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55" name="Text Box 1524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56" name="Text Box 1525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57" name="Text Box 1526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58" name="Text Box 1527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59" name="Text Box 1528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60" name="Text Box 1529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61" name="Text Box 1530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62" name="Text Box 1531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63" name="Text Box 1532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64" name="Text Box 1533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65" name="Text Box 1534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66" name="Text Box 1535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67" name="Text Box 1536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68" name="Text Box 1537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69" name="Text Box 1538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70" name="Text Box 1539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71" name="Text Box 1540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72" name="Text Box 1541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73" name="Text Box 1542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74" name="Text Box 1543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75" name="Text Box 1544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76" name="Text Box 1545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77" name="Text Box 1546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78" name="Text Box 1547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79" name="Text Box 1548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80" name="Text Box 1549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81" name="Text Box 1550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82" name="Text Box 1551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83" name="Text Box 1552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84" name="Text Box 1553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85" name="Text Box 1554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86" name="Text Box 1555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87" name="Text Box 1556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88" name="Text Box 1557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89" name="Text Box 1558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90" name="Text Box 1559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91" name="Text Box 1560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92" name="Text Box 1561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93" name="Text Box 1562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94" name="Text Box 1563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95" name="Text Box 1564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96" name="Text Box 1565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97" name="Text Box 1566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98" name="Text Box 1567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799" name="Text Box 1568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800" name="Text Box 1569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801" name="Text Box 1570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802" name="Text Box 1571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803" name="Text Box 1572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804" name="Text Box 1573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805" name="Text Box 1574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806" name="Text Box 1575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257175</xdr:colOff>
      <xdr:row>45</xdr:row>
      <xdr:rowOff>161925</xdr:rowOff>
    </xdr:to>
    <xdr:sp macro="" textlink="">
      <xdr:nvSpPr>
        <xdr:cNvPr id="1807" name="Text Box 1576"/>
        <xdr:cNvSpPr txBox="1">
          <a:spLocks noChangeArrowheads="1"/>
        </xdr:cNvSpPr>
      </xdr:nvSpPr>
      <xdr:spPr bwMode="auto">
        <a:xfrm>
          <a:off x="419100" y="46577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08" name="Text Box 15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09" name="Text Box 16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10" name="Text Box 17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11" name="Text Box 18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12" name="Text Box 19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13" name="Text Box 20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14" name="Text Box 21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15" name="Text Box 22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16" name="Text Box 403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17" name="Text Box 404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18" name="Text Box 405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19" name="Text Box 406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20" name="Text Box 407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21" name="Text Box 408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22" name="Text Box 409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23" name="Text Box 410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24" name="Text Box 403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25" name="Text Box 404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26" name="Text Box 405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27" name="Text Box 406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28" name="Text Box 407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29" name="Text Box 408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30" name="Text Box 409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31" name="Text Box 410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32" name="Text Box 15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33" name="Text Box 16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34" name="Text Box 17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35" name="Text Box 18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36" name="Text Box 19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37" name="Text Box 20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38" name="Text Box 21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39" name="Text Box 22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40" name="Text Box 403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41" name="Text Box 404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42" name="Text Box 405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43" name="Text Box 406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44" name="Text Box 407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45" name="Text Box 408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46" name="Text Box 409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47" name="Text Box 410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48" name="Text Box 403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49" name="Text Box 404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50" name="Text Box 405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51" name="Text Box 406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52" name="Text Box 407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53" name="Text Box 408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54" name="Text Box 409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55" name="Text Box 410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56" name="Text Box 15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57" name="Text Box 16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58" name="Text Box 17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59" name="Text Box 18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60" name="Text Box 19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61" name="Text Box 20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62" name="Text Box 21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63" name="Text Box 22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64" name="Text Box 403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65" name="Text Box 404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66" name="Text Box 405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67" name="Text Box 406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68" name="Text Box 407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69" name="Text Box 408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70" name="Text Box 409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71" name="Text Box 410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72" name="Text Box 403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73" name="Text Box 404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74" name="Text Box 405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75" name="Text Box 406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76" name="Text Box 407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77" name="Text Box 408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78" name="Text Box 409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79" name="Text Box 410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80" name="Text Box 15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82" name="Text Box 17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83" name="Text Box 18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84" name="Text Box 19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85" name="Text Box 20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86" name="Text Box 21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87" name="Text Box 22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88" name="Text Box 403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89" name="Text Box 404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90" name="Text Box 405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91" name="Text Box 406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92" name="Text Box 407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93" name="Text Box 408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94" name="Text Box 409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95" name="Text Box 410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96" name="Text Box 403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97" name="Text Box 404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98" name="Text Box 405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899" name="Text Box 406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900" name="Text Box 407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901" name="Text Box 408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902" name="Text Box 409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1903" name="Text Box 410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04" name="Text Box 3444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05" name="Text Box 3445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06" name="Text Box 3446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07" name="Text Box 3447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08" name="Text Box 3448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09" name="Text Box 3449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10" name="Text Box 3450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11" name="Text Box 3451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12" name="Text Box 3452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13" name="Text Box 3453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14" name="Text Box 3454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15" name="Text Box 3455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16" name="Text Box 3456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17" name="Text Box 3457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18" name="Text Box 3458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19" name="Text Box 3459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20" name="Text Box 3460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21" name="Text Box 3461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22" name="Text Box 3462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23" name="Text Box 3463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24" name="Text Box 3464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25" name="Text Box 3465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26" name="Text Box 3466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27" name="Text Box 3467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28" name="Text Box 3468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29" name="Text Box 3469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30" name="Text Box 3470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31" name="Text Box 3471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32" name="Text Box 3472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33" name="Text Box 3473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34" name="Text Box 3474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35" name="Text Box 3475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36" name="Text Box 3476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37" name="Text Box 3477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38" name="Text Box 3478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39" name="Text Box 3479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40" name="Text Box 3480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41" name="Text Box 3481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42" name="Text Box 4828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43" name="Text Box 4829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44" name="Text Box 4830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45" name="Text Box 4831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46" name="Text Box 4832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47" name="Text Box 4833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48" name="Text Box 4834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49" name="Text Box 4835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50" name="Text Box 4836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51" name="Text Box 4837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52" name="Text Box 4838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53" name="Text Box 4839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54" name="Text Box 4840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55" name="Text Box 4841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56" name="Text Box 4842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57" name="Text Box 4843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58" name="Text Box 4844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59" name="Text Box 4845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60" name="Text Box 4846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61" name="Text Box 4847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62" name="Text Box 4848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63" name="Text Box 4849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64" name="Text Box 4850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65" name="Text Box 4851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66" name="Text Box 4852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67" name="Text Box 4853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68" name="Text Box 4854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69" name="Text Box 4855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70" name="Text Box 4856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71" name="Text Box 4857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72" name="Text Box 4858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73" name="Text Box 4859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74" name="Text Box 4860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75" name="Text Box 4861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76" name="Text Box 4862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77" name="Text Box 4863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78" name="Text Box 4864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79" name="Text Box 4865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80" name="Text Box 4866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81" name="Text Box 4867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82" name="Text Box 4868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83" name="Text Box 4869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84" name="Text Box 4870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85" name="Text Box 4871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86" name="Text Box 4872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87" name="Text Box 4873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88" name="Text Box 4874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89" name="Text Box 4875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90" name="Text Box 4876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91" name="Text Box 4877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92" name="Text Box 4878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93" name="Text Box 4879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94" name="Text Box 4880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95" name="Text Box 4881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96" name="Text Box 4882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97" name="Text Box 4883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98" name="Text Box 4884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1999" name="Text Box 4885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00" name="Text Box 4886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01" name="Text Box 4887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02" name="Text Box 4888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03" name="Text Box 4889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04" name="Text Box 4890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05" name="Text Box 4891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06" name="Text Box 4892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07" name="Text Box 4893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08" name="Text Box 4894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09" name="Text Box 4895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10" name="Text Box 4896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11" name="Text Box 4897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12" name="Text Box 4898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13" name="Text Box 4899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14" name="Text Box 4900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15" name="Text Box 4901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16" name="Text Box 4902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17" name="Text Box 4903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18" name="Text Box 4904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19" name="Text Box 4905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20" name="Text Box 4906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21" name="Text Box 4907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22" name="Text Box 4908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23" name="Text Box 4909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24" name="Text Box 4910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25" name="Text Box 4911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26" name="Text Box 4912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27" name="Text Box 4913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28" name="Text Box 4914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29" name="Text Box 4915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30" name="Text Box 4916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31" name="Text Box 4917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32" name="Text Box 4918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33" name="Text Box 4919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34" name="Text Box 4920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35" name="Text Box 4921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36" name="Text Box 4922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037" name="Text Box 4923"/>
        <xdr:cNvSpPr txBox="1">
          <a:spLocks noChangeArrowheads="1"/>
        </xdr:cNvSpPr>
      </xdr:nvSpPr>
      <xdr:spPr bwMode="auto">
        <a:xfrm>
          <a:off x="712470" y="1274064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38" name="Text Box 15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39" name="Text Box 16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40" name="Text Box 17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41" name="Text Box 18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42" name="Text Box 19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43" name="Text Box 20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44" name="Text Box 21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45" name="Text Box 22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46" name="Text Box 403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47" name="Text Box 404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48" name="Text Box 405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49" name="Text Box 406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50" name="Text Box 407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51" name="Text Box 408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52" name="Text Box 409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53" name="Text Box 410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54" name="Text Box 403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55" name="Text Box 404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56" name="Text Box 405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57" name="Text Box 406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58" name="Text Box 407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59" name="Text Box 408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60" name="Text Box 409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61" name="Text Box 410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62" name="Text Box 15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63" name="Text Box 16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64" name="Text Box 17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65" name="Text Box 18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66" name="Text Box 19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67" name="Text Box 20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68" name="Text Box 21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69" name="Text Box 22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70" name="Text Box 403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71" name="Text Box 404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72" name="Text Box 405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73" name="Text Box 406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74" name="Text Box 407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75" name="Text Box 408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76" name="Text Box 409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77" name="Text Box 410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78" name="Text Box 403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79" name="Text Box 404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80" name="Text Box 405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81" name="Text Box 406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82" name="Text Box 407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83" name="Text Box 408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84" name="Text Box 409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85" name="Text Box 410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86" name="Text Box 15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87" name="Text Box 16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88" name="Text Box 17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89" name="Text Box 18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90" name="Text Box 19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91" name="Text Box 20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92" name="Text Box 21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93" name="Text Box 22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94" name="Text Box 403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95" name="Text Box 404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96" name="Text Box 405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97" name="Text Box 406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98" name="Text Box 407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099" name="Text Box 408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00" name="Text Box 409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01" name="Text Box 410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02" name="Text Box 403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03" name="Text Box 404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04" name="Text Box 405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05" name="Text Box 406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06" name="Text Box 407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07" name="Text Box 408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08" name="Text Box 409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09" name="Text Box 410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10" name="Text Box 15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11" name="Text Box 16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12" name="Text Box 17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13" name="Text Box 18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14" name="Text Box 19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15" name="Text Box 20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16" name="Text Box 21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17" name="Text Box 22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18" name="Text Box 403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19" name="Text Box 404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20" name="Text Box 405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21" name="Text Box 406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22" name="Text Box 407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23" name="Text Box 408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24" name="Text Box 409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25" name="Text Box 410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26" name="Text Box 403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27" name="Text Box 404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28" name="Text Box 405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29" name="Text Box 406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30" name="Text Box 407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31" name="Text Box 408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32" name="Text Box 409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33" name="Text Box 410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34" name="Text Box 97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35" name="Text Box 98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36" name="Text Box 99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37" name="Text Box 100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38" name="Text Box 101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39" name="Text Box 102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40" name="Text Box 103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41" name="Text Box 104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42" name="Text Box 105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43" name="Text Box 106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44" name="Text Box 107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45" name="Text Box 108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46" name="Text Box 109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47" name="Text Box 110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48" name="Text Box 111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49" name="Text Box 112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50" name="Text Box 113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51" name="Text Box 114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52" name="Text Box 115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53" name="Text Box 116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54" name="Text Box 117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55" name="Text Box 118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56" name="Text Box 119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57" name="Text Box 120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58" name="Text Box 121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59" name="Text Box 122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60" name="Text Box 123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61" name="Text Box 124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62" name="Text Box 125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63" name="Text Box 126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64" name="Text Box 127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65" name="Text Box 128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66" name="Text Box 129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67" name="Text Box 130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68" name="Text Box 131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69" name="Text Box 132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70" name="Text Box 133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2171" name="Text Box 134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72" name="Text Box 81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73" name="Text Box 82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74" name="Text Box 81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161925</xdr:rowOff>
    </xdr:to>
    <xdr:sp macro="" textlink="">
      <xdr:nvSpPr>
        <xdr:cNvPr id="2175" name="Text Box 82"/>
        <xdr:cNvSpPr txBox="1">
          <a:spLocks noChangeArrowheads="1"/>
        </xdr:cNvSpPr>
      </xdr:nvSpPr>
      <xdr:spPr bwMode="auto">
        <a:xfrm>
          <a:off x="731520" y="1274064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176" name="Text Box 139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177" name="Text Box 140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178" name="Text Box 8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179" name="Text Box 9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180" name="Text Box 13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181" name="Text Box 14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182" name="Text Box 15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183" name="Text Box 16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184" name="Text Box 17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185" name="Text Box 1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186" name="Text Box 1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187" name="Text Box 2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188" name="Text Box 2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189" name="Text Box 2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190" name="Text Box 2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191" name="Text Box 2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192" name="Text Box 2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193" name="Text Box 2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194" name="Text Box 2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195" name="Text Box 2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196" name="Text Box 2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197" name="Text Box 3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198" name="Text Box 3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199" name="Text Box 3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00" name="Text Box 3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01" name="Text Box 3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02" name="Text Box 3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03" name="Text Box 3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04" name="Text Box 3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05" name="Text Box 3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06" name="Text Box 3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07" name="Text Box 4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08" name="Text Box 4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09" name="Text Box 4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10" name="Text Box 4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11" name="Text Box 4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12" name="Text Box 4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13" name="Text Box 4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14" name="Text Box 4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15" name="Text Box 4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16" name="Text Box 4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17" name="Text Box 5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18" name="Text Box 5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19" name="Text Box 5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20" name="Text Box 5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21" name="Text Box 5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22" name="Text Box 5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23" name="Text Box 5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24" name="Text Box 5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25" name="Text Box 5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26" name="Text Box 5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27" name="Text Box 6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28" name="Text Box 6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29" name="Text Box 6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30" name="Text Box 6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31" name="Text Box 6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32" name="Text Box 6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33" name="Text Box 6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34" name="Text Box 6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35" name="Text Box 6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36" name="Text Box 6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37" name="Text Box 7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38" name="Text Box 7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239" name="Text Box 76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240" name="Text Box 77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241" name="Text Box 78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42" name="Text Box 7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43" name="Text Box 8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44" name="Text Box 8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45" name="Text Box 8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46" name="Text Box 8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47" name="Text Box 8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48" name="Text Box 8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49" name="Text Box 8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50" name="Text Box 8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51" name="Text Box 8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52" name="Text Box 8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53" name="Text Box 9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54" name="Text Box 9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55" name="Text Box 9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56" name="Text Box 9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57" name="Text Box 9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58" name="Text Box 9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59" name="Text Box 9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60" name="Text Box 9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61" name="Text Box 9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62" name="Text Box 9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63" name="Text Box 10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64" name="Text Box 10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65" name="Text Box 10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66" name="Text Box 10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67" name="Text Box 10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68" name="Text Box 10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69" name="Text Box 10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70" name="Text Box 10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71" name="Text Box 10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72" name="Text Box 10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73" name="Text Box 11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74" name="Text Box 11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75" name="Text Box 11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76" name="Text Box 11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77" name="Text Box 11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78" name="Text Box 11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79" name="Text Box 11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80" name="Text Box 11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81" name="Text Box 11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82" name="Text Box 11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83" name="Text Box 12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84" name="Text Box 12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85" name="Text Box 12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86" name="Text Box 12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87" name="Text Box 12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88" name="Text Box 12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89" name="Text Box 12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90" name="Text Box 12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91" name="Text Box 12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92" name="Text Box 12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93" name="Text Box 13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94" name="Text Box 13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95" name="Text Box 13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296" name="Text Box 13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297" name="Text Box 137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298" name="Text Box 138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299" name="Text Box 142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300" name="Text Box 143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301" name="Text Box 144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302" name="Text Box 145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303" name="Text Box 146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04" name="Text Box 14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05" name="Text Box 14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06" name="Text Box 14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07" name="Text Box 15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08" name="Text Box 15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09" name="Text Box 15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10" name="Text Box 15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11" name="Text Box 15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12" name="Text Box 15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13" name="Text Box 15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14" name="Text Box 15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15" name="Text Box 15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16" name="Text Box 15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17" name="Text Box 16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18" name="Text Box 16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19" name="Text Box 16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20" name="Text Box 16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21" name="Text Box 16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22" name="Text Box 16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23" name="Text Box 16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24" name="Text Box 16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25" name="Text Box 16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26" name="Text Box 16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27" name="Text Box 17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28" name="Text Box 17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29" name="Text Box 17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30" name="Text Box 17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31" name="Text Box 17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32" name="Text Box 17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33" name="Text Box 17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34" name="Text Box 17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35" name="Text Box 17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36" name="Text Box 17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37" name="Text Box 18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38" name="Text Box 18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39" name="Text Box 18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40" name="Text Box 18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41" name="Text Box 18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42" name="Text Box 18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43" name="Text Box 18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44" name="Text Box 18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45" name="Text Box 18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46" name="Text Box 18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47" name="Text Box 19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48" name="Text Box 19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49" name="Text Box 19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50" name="Text Box 19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51" name="Text Box 19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52" name="Text Box 19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53" name="Text Box 19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54" name="Text Box 19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55" name="Text Box 19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56" name="Text Box 19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57" name="Text Box 20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358" name="Text Box 208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359" name="Text Box 209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360" name="Text Box 213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361" name="Text Box 214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362" name="Text Box 215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363" name="Text Box 216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364" name="Text Box 217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65" name="Text Box 21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66" name="Text Box 21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67" name="Text Box 22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68" name="Text Box 22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69" name="Text Box 22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70" name="Text Box 22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71" name="Text Box 22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72" name="Text Box 22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73" name="Text Box 22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74" name="Text Box 22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75" name="Text Box 22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76" name="Text Box 22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77" name="Text Box 23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78" name="Text Box 23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79" name="Text Box 23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80" name="Text Box 23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81" name="Text Box 23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82" name="Text Box 23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83" name="Text Box 23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84" name="Text Box 23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85" name="Text Box 23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86" name="Text Box 23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87" name="Text Box 24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88" name="Text Box 24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89" name="Text Box 24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90" name="Text Box 24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91" name="Text Box 24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92" name="Text Box 24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93" name="Text Box 24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94" name="Text Box 24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95" name="Text Box 24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96" name="Text Box 24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97" name="Text Box 25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98" name="Text Box 25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399" name="Text Box 25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00" name="Text Box 25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01" name="Text Box 25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02" name="Text Box 25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03" name="Text Box 25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04" name="Text Box 25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05" name="Text Box 25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06" name="Text Box 25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07" name="Text Box 26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08" name="Text Box 26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09" name="Text Box 26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10" name="Text Box 26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11" name="Text Box 26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12" name="Text Box 26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13" name="Text Box 26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14" name="Text Box 26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15" name="Text Box 26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16" name="Text Box 26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17" name="Text Box 27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18" name="Text Box 27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419" name="Text Box 279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420" name="Text Box 280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421" name="Text Box 284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422" name="Text Box 285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423" name="Text Box 286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424" name="Text Box 287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425" name="Text Box 288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26" name="Text Box 28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27" name="Text Box 29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28" name="Text Box 29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29" name="Text Box 29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30" name="Text Box 29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31" name="Text Box 29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32" name="Text Box 29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33" name="Text Box 29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34" name="Text Box 29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35" name="Text Box 29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36" name="Text Box 29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37" name="Text Box 30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38" name="Text Box 30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39" name="Text Box 30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40" name="Text Box 30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41" name="Text Box 30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42" name="Text Box 30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43" name="Text Box 30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44" name="Text Box 30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45" name="Text Box 30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46" name="Text Box 30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47" name="Text Box 31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48" name="Text Box 31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49" name="Text Box 31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50" name="Text Box 31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51" name="Text Box 31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52" name="Text Box 31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53" name="Text Box 31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54" name="Text Box 31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55" name="Text Box 31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56" name="Text Box 31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57" name="Text Box 32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58" name="Text Box 32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59" name="Text Box 32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60" name="Text Box 32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61" name="Text Box 32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62" name="Text Box 32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63" name="Text Box 32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64" name="Text Box 32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65" name="Text Box 32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66" name="Text Box 32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67" name="Text Box 33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68" name="Text Box 33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69" name="Text Box 33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70" name="Text Box 33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71" name="Text Box 33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72" name="Text Box 33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73" name="Text Box 33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74" name="Text Box 33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75" name="Text Box 33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76" name="Text Box 33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77" name="Text Box 34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78" name="Text Box 34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79" name="Text Box 34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189379</xdr:rowOff>
    </xdr:to>
    <xdr:sp macro="" textlink="">
      <xdr:nvSpPr>
        <xdr:cNvPr id="2480" name="Text Box 469"/>
        <xdr:cNvSpPr txBox="1">
          <a:spLocks noChangeArrowheads="1"/>
        </xdr:cNvSpPr>
      </xdr:nvSpPr>
      <xdr:spPr bwMode="auto">
        <a:xfrm>
          <a:off x="731520" y="12740640"/>
          <a:ext cx="76200" cy="189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189379</xdr:rowOff>
    </xdr:to>
    <xdr:sp macro="" textlink="">
      <xdr:nvSpPr>
        <xdr:cNvPr id="2481" name="Text Box 470"/>
        <xdr:cNvSpPr txBox="1">
          <a:spLocks noChangeArrowheads="1"/>
        </xdr:cNvSpPr>
      </xdr:nvSpPr>
      <xdr:spPr bwMode="auto">
        <a:xfrm>
          <a:off x="731520" y="12740640"/>
          <a:ext cx="76200" cy="189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482" name="Text Box 8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483" name="Text Box 9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484" name="Text Box 13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485" name="Text Box 14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486" name="Text Box 15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488" name="Text Box 17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89" name="Text Box 1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90" name="Text Box 1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91" name="Text Box 2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92" name="Text Box 2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93" name="Text Box 2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94" name="Text Box 2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95" name="Text Box 2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96" name="Text Box 2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97" name="Text Box 2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98" name="Text Box 2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499" name="Text Box 2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00" name="Text Box 2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01" name="Text Box 3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02" name="Text Box 3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03" name="Text Box 3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04" name="Text Box 3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05" name="Text Box 3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06" name="Text Box 3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07" name="Text Box 3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08" name="Text Box 3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09" name="Text Box 3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10" name="Text Box 3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11" name="Text Box 4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12" name="Text Box 4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13" name="Text Box 4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14" name="Text Box 4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15" name="Text Box 4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16" name="Text Box 4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17" name="Text Box 4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18" name="Text Box 4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19" name="Text Box 4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20" name="Text Box 4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21" name="Text Box 5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22" name="Text Box 5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23" name="Text Box 5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24" name="Text Box 5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25" name="Text Box 5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26" name="Text Box 5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27" name="Text Box 5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28" name="Text Box 5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29" name="Text Box 5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30" name="Text Box 5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31" name="Text Box 6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32" name="Text Box 6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33" name="Text Box 6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34" name="Text Box 6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35" name="Text Box 6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36" name="Text Box 6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37" name="Text Box 6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38" name="Text Box 6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39" name="Text Box 6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40" name="Text Box 6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41" name="Text Box 7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42" name="Text Box 7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543" name="Text Box 76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544" name="Text Box 77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545" name="Text Box 78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46" name="Text Box 7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47" name="Text Box 8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48" name="Text Box 8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49" name="Text Box 8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50" name="Text Box 8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51" name="Text Box 8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52" name="Text Box 8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53" name="Text Box 8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54" name="Text Box 8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55" name="Text Box 8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56" name="Text Box 8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57" name="Text Box 9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58" name="Text Box 9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59" name="Text Box 9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60" name="Text Box 9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61" name="Text Box 9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62" name="Text Box 9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63" name="Text Box 9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64" name="Text Box 9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65" name="Text Box 9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66" name="Text Box 9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67" name="Text Box 10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68" name="Text Box 10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69" name="Text Box 10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70" name="Text Box 10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71" name="Text Box 10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72" name="Text Box 10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73" name="Text Box 10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74" name="Text Box 10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75" name="Text Box 10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76" name="Text Box 10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77" name="Text Box 11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78" name="Text Box 11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79" name="Text Box 11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80" name="Text Box 11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81" name="Text Box 11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82" name="Text Box 11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83" name="Text Box 11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84" name="Text Box 11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85" name="Text Box 11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86" name="Text Box 11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87" name="Text Box 12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88" name="Text Box 12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89" name="Text Box 12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90" name="Text Box 12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91" name="Text Box 12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92" name="Text Box 12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93" name="Text Box 12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94" name="Text Box 12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95" name="Text Box 12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96" name="Text Box 12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97" name="Text Box 13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98" name="Text Box 13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599" name="Text Box 13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00" name="Text Box 13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601" name="Text Box 137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602" name="Text Box 138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603" name="Text Box 142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604" name="Text Box 143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605" name="Text Box 144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606" name="Text Box 145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607" name="Text Box 146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08" name="Text Box 14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09" name="Text Box 14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10" name="Text Box 14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11" name="Text Box 15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12" name="Text Box 15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13" name="Text Box 15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14" name="Text Box 15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15" name="Text Box 15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16" name="Text Box 15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17" name="Text Box 15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18" name="Text Box 15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19" name="Text Box 15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20" name="Text Box 15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21" name="Text Box 16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22" name="Text Box 16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23" name="Text Box 16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24" name="Text Box 16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25" name="Text Box 16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26" name="Text Box 16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27" name="Text Box 16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28" name="Text Box 16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29" name="Text Box 16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30" name="Text Box 16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31" name="Text Box 17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32" name="Text Box 17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33" name="Text Box 17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34" name="Text Box 17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35" name="Text Box 17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36" name="Text Box 17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37" name="Text Box 17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38" name="Text Box 17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39" name="Text Box 17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40" name="Text Box 17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41" name="Text Box 18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42" name="Text Box 18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43" name="Text Box 18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44" name="Text Box 18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45" name="Text Box 18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46" name="Text Box 18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47" name="Text Box 18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48" name="Text Box 18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49" name="Text Box 18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50" name="Text Box 18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51" name="Text Box 19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52" name="Text Box 19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53" name="Text Box 19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54" name="Text Box 19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55" name="Text Box 19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56" name="Text Box 19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57" name="Text Box 19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58" name="Text Box 19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59" name="Text Box 19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60" name="Text Box 19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61" name="Text Box 20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662" name="Text Box 208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663" name="Text Box 209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664" name="Text Box 213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665" name="Text Box 214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666" name="Text Box 215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667" name="Text Box 216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668" name="Text Box 217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69" name="Text Box 21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70" name="Text Box 21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71" name="Text Box 22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72" name="Text Box 22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73" name="Text Box 22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74" name="Text Box 22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75" name="Text Box 22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76" name="Text Box 22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77" name="Text Box 22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78" name="Text Box 22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79" name="Text Box 22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80" name="Text Box 22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81" name="Text Box 23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82" name="Text Box 23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83" name="Text Box 23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84" name="Text Box 23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85" name="Text Box 23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86" name="Text Box 23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87" name="Text Box 23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88" name="Text Box 23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89" name="Text Box 23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90" name="Text Box 23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91" name="Text Box 24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92" name="Text Box 24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93" name="Text Box 24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94" name="Text Box 24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95" name="Text Box 24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96" name="Text Box 24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97" name="Text Box 24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98" name="Text Box 24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699" name="Text Box 24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00" name="Text Box 24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01" name="Text Box 25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02" name="Text Box 25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03" name="Text Box 25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04" name="Text Box 25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05" name="Text Box 25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06" name="Text Box 25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07" name="Text Box 25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08" name="Text Box 25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09" name="Text Box 25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10" name="Text Box 25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11" name="Text Box 26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12" name="Text Box 26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13" name="Text Box 26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14" name="Text Box 26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15" name="Text Box 26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16" name="Text Box 26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17" name="Text Box 26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18" name="Text Box 26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19" name="Text Box 26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20" name="Text Box 26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21" name="Text Box 27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22" name="Text Box 27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723" name="Text Box 279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724" name="Text Box 280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725" name="Text Box 284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726" name="Text Box 285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727" name="Text Box 286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728" name="Text Box 287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729" name="Text Box 288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30" name="Text Box 28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31" name="Text Box 29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32" name="Text Box 29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33" name="Text Box 29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34" name="Text Box 29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35" name="Text Box 29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36" name="Text Box 29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37" name="Text Box 29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38" name="Text Box 29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39" name="Text Box 29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40" name="Text Box 29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41" name="Text Box 30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42" name="Text Box 30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43" name="Text Box 30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44" name="Text Box 30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45" name="Text Box 30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46" name="Text Box 30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47" name="Text Box 30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48" name="Text Box 30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49" name="Text Box 30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50" name="Text Box 30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51" name="Text Box 31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52" name="Text Box 31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53" name="Text Box 31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54" name="Text Box 31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55" name="Text Box 31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56" name="Text Box 31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57" name="Text Box 31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58" name="Text Box 31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59" name="Text Box 31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60" name="Text Box 31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61" name="Text Box 32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62" name="Text Box 32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63" name="Text Box 32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64" name="Text Box 32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65" name="Text Box 32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66" name="Text Box 32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67" name="Text Box 32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68" name="Text Box 32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69" name="Text Box 32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70" name="Text Box 32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71" name="Text Box 33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72" name="Text Box 33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73" name="Text Box 33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74" name="Text Box 33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75" name="Text Box 33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76" name="Text Box 33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77" name="Text Box 33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78" name="Text Box 33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79" name="Text Box 33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80" name="Text Box 33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81" name="Text Box 34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82" name="Text Box 34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783" name="Text Box 34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784" name="Text Box 529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785" name="Text Box 530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786" name="Text Box 531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787" name="Text Box 532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788" name="Text Box 533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789" name="Text Box 534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790" name="Text Box 535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791" name="Text Box 536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792" name="Text Box 537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793" name="Text Box 538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794" name="Text Box 539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795" name="Text Box 540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796" name="Text Box 541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797" name="Text Box 542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798" name="Text Box 543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799" name="Text Box 544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00" name="Text Box 545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01" name="Text Box 546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02" name="Text Box 547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03" name="Text Box 548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04" name="Text Box 549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05" name="Text Box 550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06" name="Text Box 551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07" name="Text Box 552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08" name="Text Box 553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09" name="Text Box 554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10" name="Text Box 555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11" name="Text Box 556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12" name="Text Box 557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13" name="Text Box 558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14" name="Text Box 559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15" name="Text Box 560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16" name="Text Box 561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17" name="Text Box 562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18" name="Text Box 563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19" name="Text Box 564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20" name="Text Box 565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21" name="Text Box 566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22" name="Text Box 567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23" name="Text Box 568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24" name="Text Box 569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25" name="Text Box 570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26" name="Text Box 571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27" name="Text Box 572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28" name="Text Box 573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29" name="Text Box 574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30" name="Text Box 575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31" name="Text Box 576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32" name="Text Box 577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33" name="Text Box 578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34" name="Text Box 579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35" name="Text Box 580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36" name="Text Box 581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37" name="Text Box 582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38" name="Text Box 583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39" name="Text Box 584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40" name="Text Box 585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2841" name="Text Box 586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842" name="Text Box 8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843" name="Text Box 9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844" name="Text Box 13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845" name="Text Box 14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846" name="Text Box 15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847" name="Text Box 16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848" name="Text Box 17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49" name="Text Box 1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50" name="Text Box 1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51" name="Text Box 2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52" name="Text Box 2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53" name="Text Box 2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54" name="Text Box 2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55" name="Text Box 2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56" name="Text Box 2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57" name="Text Box 2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58" name="Text Box 2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59" name="Text Box 2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60" name="Text Box 2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61" name="Text Box 3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62" name="Text Box 3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63" name="Text Box 3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64" name="Text Box 3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65" name="Text Box 3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66" name="Text Box 3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67" name="Text Box 3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68" name="Text Box 3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69" name="Text Box 3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70" name="Text Box 3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71" name="Text Box 4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72" name="Text Box 4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73" name="Text Box 4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74" name="Text Box 4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75" name="Text Box 4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76" name="Text Box 4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77" name="Text Box 4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78" name="Text Box 4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79" name="Text Box 4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80" name="Text Box 4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81" name="Text Box 5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82" name="Text Box 5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83" name="Text Box 5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84" name="Text Box 5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85" name="Text Box 5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86" name="Text Box 5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87" name="Text Box 5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88" name="Text Box 5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89" name="Text Box 5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90" name="Text Box 5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91" name="Text Box 6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92" name="Text Box 6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93" name="Text Box 6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94" name="Text Box 6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95" name="Text Box 6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96" name="Text Box 6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97" name="Text Box 6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98" name="Text Box 6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899" name="Text Box 6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00" name="Text Box 6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01" name="Text Box 7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02" name="Text Box 7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903" name="Text Box 76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904" name="Text Box 77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905" name="Text Box 78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06" name="Text Box 7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07" name="Text Box 8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08" name="Text Box 8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09" name="Text Box 8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10" name="Text Box 8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11" name="Text Box 8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12" name="Text Box 8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13" name="Text Box 8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14" name="Text Box 8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15" name="Text Box 8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16" name="Text Box 8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17" name="Text Box 9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18" name="Text Box 9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19" name="Text Box 9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20" name="Text Box 9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21" name="Text Box 9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22" name="Text Box 9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23" name="Text Box 9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24" name="Text Box 9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25" name="Text Box 9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26" name="Text Box 9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27" name="Text Box 10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28" name="Text Box 10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29" name="Text Box 10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30" name="Text Box 10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31" name="Text Box 10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32" name="Text Box 10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33" name="Text Box 10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34" name="Text Box 10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35" name="Text Box 10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36" name="Text Box 10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37" name="Text Box 11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38" name="Text Box 11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39" name="Text Box 11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40" name="Text Box 11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41" name="Text Box 11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42" name="Text Box 11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43" name="Text Box 11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44" name="Text Box 11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45" name="Text Box 11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46" name="Text Box 11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47" name="Text Box 12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48" name="Text Box 12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49" name="Text Box 12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50" name="Text Box 12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51" name="Text Box 12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52" name="Text Box 12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53" name="Text Box 12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54" name="Text Box 12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55" name="Text Box 12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56" name="Text Box 12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57" name="Text Box 13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58" name="Text Box 13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59" name="Text Box 13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60" name="Text Box 13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961" name="Text Box 137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962" name="Text Box 138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963" name="Text Box 142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964" name="Text Box 143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965" name="Text Box 144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966" name="Text Box 145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2967" name="Text Box 146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68" name="Text Box 14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69" name="Text Box 14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70" name="Text Box 14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71" name="Text Box 15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72" name="Text Box 15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73" name="Text Box 15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74" name="Text Box 15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75" name="Text Box 15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76" name="Text Box 15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77" name="Text Box 15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78" name="Text Box 15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79" name="Text Box 15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80" name="Text Box 15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81" name="Text Box 16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82" name="Text Box 16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83" name="Text Box 16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84" name="Text Box 16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85" name="Text Box 16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86" name="Text Box 16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87" name="Text Box 16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88" name="Text Box 16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89" name="Text Box 16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90" name="Text Box 16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91" name="Text Box 17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92" name="Text Box 17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93" name="Text Box 17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94" name="Text Box 17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95" name="Text Box 17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96" name="Text Box 17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97" name="Text Box 17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98" name="Text Box 17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2999" name="Text Box 17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00" name="Text Box 17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01" name="Text Box 18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02" name="Text Box 18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03" name="Text Box 18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04" name="Text Box 18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05" name="Text Box 18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06" name="Text Box 18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07" name="Text Box 18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08" name="Text Box 18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09" name="Text Box 18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10" name="Text Box 18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11" name="Text Box 19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12" name="Text Box 19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13" name="Text Box 19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14" name="Text Box 19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15" name="Text Box 19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16" name="Text Box 19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17" name="Text Box 19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18" name="Text Box 19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19" name="Text Box 19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20" name="Text Box 19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21" name="Text Box 20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022" name="Text Box 208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023" name="Text Box 209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024" name="Text Box 213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025" name="Text Box 214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026" name="Text Box 215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027" name="Text Box 216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028" name="Text Box 217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29" name="Text Box 21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30" name="Text Box 21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31" name="Text Box 22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32" name="Text Box 22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33" name="Text Box 22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34" name="Text Box 22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35" name="Text Box 22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36" name="Text Box 22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37" name="Text Box 22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38" name="Text Box 22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39" name="Text Box 22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40" name="Text Box 22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41" name="Text Box 23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42" name="Text Box 23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43" name="Text Box 23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44" name="Text Box 23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45" name="Text Box 23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46" name="Text Box 23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47" name="Text Box 23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48" name="Text Box 23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49" name="Text Box 23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50" name="Text Box 23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51" name="Text Box 24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52" name="Text Box 24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53" name="Text Box 24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54" name="Text Box 24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55" name="Text Box 24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56" name="Text Box 24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57" name="Text Box 24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58" name="Text Box 24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59" name="Text Box 24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60" name="Text Box 24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61" name="Text Box 25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62" name="Text Box 25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63" name="Text Box 25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64" name="Text Box 25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65" name="Text Box 25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66" name="Text Box 25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67" name="Text Box 25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68" name="Text Box 25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69" name="Text Box 25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70" name="Text Box 25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71" name="Text Box 26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72" name="Text Box 26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73" name="Text Box 26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74" name="Text Box 26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75" name="Text Box 26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76" name="Text Box 26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77" name="Text Box 26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78" name="Text Box 26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79" name="Text Box 26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80" name="Text Box 26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81" name="Text Box 27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82" name="Text Box 27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083" name="Text Box 279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084" name="Text Box 280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085" name="Text Box 284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086" name="Text Box 285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087" name="Text Box 286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088" name="Text Box 287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089" name="Text Box 288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90" name="Text Box 28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91" name="Text Box 29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92" name="Text Box 29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93" name="Text Box 29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94" name="Text Box 29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95" name="Text Box 29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96" name="Text Box 29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97" name="Text Box 29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98" name="Text Box 29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099" name="Text Box 29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00" name="Text Box 29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01" name="Text Box 30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02" name="Text Box 30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03" name="Text Box 30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04" name="Text Box 30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05" name="Text Box 30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06" name="Text Box 30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07" name="Text Box 30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08" name="Text Box 30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09" name="Text Box 30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10" name="Text Box 30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11" name="Text Box 31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12" name="Text Box 31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13" name="Text Box 31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14" name="Text Box 31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15" name="Text Box 31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16" name="Text Box 31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17" name="Text Box 31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18" name="Text Box 31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19" name="Text Box 31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20" name="Text Box 31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21" name="Text Box 32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22" name="Text Box 32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23" name="Text Box 32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24" name="Text Box 32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25" name="Text Box 32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26" name="Text Box 32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27" name="Text Box 32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28" name="Text Box 32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29" name="Text Box 32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30" name="Text Box 32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31" name="Text Box 33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32" name="Text Box 33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33" name="Text Box 33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34" name="Text Box 33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35" name="Text Box 33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36" name="Text Box 33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37" name="Text Box 33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38" name="Text Box 33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39" name="Text Box 33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40" name="Text Box 33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41" name="Text Box 34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42" name="Text Box 34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43" name="Text Box 34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189379</xdr:rowOff>
    </xdr:to>
    <xdr:sp macro="" textlink="">
      <xdr:nvSpPr>
        <xdr:cNvPr id="3144" name="Text Box 469"/>
        <xdr:cNvSpPr txBox="1">
          <a:spLocks noChangeArrowheads="1"/>
        </xdr:cNvSpPr>
      </xdr:nvSpPr>
      <xdr:spPr bwMode="auto">
        <a:xfrm>
          <a:off x="731520" y="12740640"/>
          <a:ext cx="76200" cy="189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189379</xdr:rowOff>
    </xdr:to>
    <xdr:sp macro="" textlink="">
      <xdr:nvSpPr>
        <xdr:cNvPr id="3145" name="Text Box 470"/>
        <xdr:cNvSpPr txBox="1">
          <a:spLocks noChangeArrowheads="1"/>
        </xdr:cNvSpPr>
      </xdr:nvSpPr>
      <xdr:spPr bwMode="auto">
        <a:xfrm>
          <a:off x="731520" y="12740640"/>
          <a:ext cx="76200" cy="189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146" name="Text Box 8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147" name="Text Box 9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148" name="Text Box 13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149" name="Text Box 14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150" name="Text Box 15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151" name="Text Box 16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152" name="Text Box 17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53" name="Text Box 1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54" name="Text Box 1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55" name="Text Box 2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56" name="Text Box 2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57" name="Text Box 2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58" name="Text Box 2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59" name="Text Box 2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60" name="Text Box 2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61" name="Text Box 2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62" name="Text Box 2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63" name="Text Box 2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64" name="Text Box 2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65" name="Text Box 3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66" name="Text Box 3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67" name="Text Box 3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68" name="Text Box 3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69" name="Text Box 3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70" name="Text Box 3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71" name="Text Box 3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72" name="Text Box 3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73" name="Text Box 3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74" name="Text Box 3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75" name="Text Box 4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76" name="Text Box 4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77" name="Text Box 4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78" name="Text Box 4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79" name="Text Box 4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80" name="Text Box 4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81" name="Text Box 4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82" name="Text Box 4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83" name="Text Box 4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84" name="Text Box 4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85" name="Text Box 5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86" name="Text Box 5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87" name="Text Box 5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88" name="Text Box 5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89" name="Text Box 5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90" name="Text Box 5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91" name="Text Box 5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92" name="Text Box 5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93" name="Text Box 5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94" name="Text Box 5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95" name="Text Box 6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96" name="Text Box 6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97" name="Text Box 6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98" name="Text Box 6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199" name="Text Box 6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00" name="Text Box 6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01" name="Text Box 6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02" name="Text Box 6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03" name="Text Box 6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04" name="Text Box 6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05" name="Text Box 7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06" name="Text Box 7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207" name="Text Box 76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208" name="Text Box 77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209" name="Text Box 78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10" name="Text Box 7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11" name="Text Box 8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12" name="Text Box 8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13" name="Text Box 8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14" name="Text Box 8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15" name="Text Box 8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16" name="Text Box 8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17" name="Text Box 8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18" name="Text Box 8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19" name="Text Box 8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20" name="Text Box 8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21" name="Text Box 9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22" name="Text Box 9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23" name="Text Box 9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24" name="Text Box 9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25" name="Text Box 9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26" name="Text Box 9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27" name="Text Box 9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28" name="Text Box 9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29" name="Text Box 9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30" name="Text Box 9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31" name="Text Box 10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32" name="Text Box 10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33" name="Text Box 10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34" name="Text Box 10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35" name="Text Box 10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36" name="Text Box 10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37" name="Text Box 10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38" name="Text Box 10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39" name="Text Box 10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40" name="Text Box 10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41" name="Text Box 11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42" name="Text Box 11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43" name="Text Box 11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44" name="Text Box 11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45" name="Text Box 11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46" name="Text Box 11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47" name="Text Box 11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48" name="Text Box 11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49" name="Text Box 11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50" name="Text Box 11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51" name="Text Box 12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52" name="Text Box 12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53" name="Text Box 12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54" name="Text Box 12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55" name="Text Box 12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56" name="Text Box 12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57" name="Text Box 12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58" name="Text Box 12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59" name="Text Box 12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60" name="Text Box 12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61" name="Text Box 13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62" name="Text Box 13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63" name="Text Box 13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64" name="Text Box 13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265" name="Text Box 137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266" name="Text Box 138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267" name="Text Box 142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268" name="Text Box 143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269" name="Text Box 144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270" name="Text Box 145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271" name="Text Box 146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72" name="Text Box 14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73" name="Text Box 14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74" name="Text Box 14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75" name="Text Box 15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76" name="Text Box 15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77" name="Text Box 15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78" name="Text Box 15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79" name="Text Box 15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80" name="Text Box 15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81" name="Text Box 15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82" name="Text Box 15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83" name="Text Box 15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84" name="Text Box 15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85" name="Text Box 16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86" name="Text Box 16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87" name="Text Box 16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88" name="Text Box 16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89" name="Text Box 16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90" name="Text Box 16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91" name="Text Box 16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92" name="Text Box 16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93" name="Text Box 16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94" name="Text Box 16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95" name="Text Box 17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96" name="Text Box 17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97" name="Text Box 17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98" name="Text Box 17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299" name="Text Box 17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00" name="Text Box 17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01" name="Text Box 17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02" name="Text Box 17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03" name="Text Box 17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04" name="Text Box 17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05" name="Text Box 18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06" name="Text Box 18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07" name="Text Box 18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08" name="Text Box 18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09" name="Text Box 18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10" name="Text Box 18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11" name="Text Box 18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12" name="Text Box 18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13" name="Text Box 18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14" name="Text Box 18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15" name="Text Box 19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16" name="Text Box 19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17" name="Text Box 19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18" name="Text Box 19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19" name="Text Box 19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20" name="Text Box 19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21" name="Text Box 19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22" name="Text Box 19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23" name="Text Box 19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24" name="Text Box 19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25" name="Text Box 20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326" name="Text Box 208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327" name="Text Box 209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328" name="Text Box 213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329" name="Text Box 214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330" name="Text Box 215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331" name="Text Box 216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332" name="Text Box 217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33" name="Text Box 21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34" name="Text Box 21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35" name="Text Box 22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36" name="Text Box 22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37" name="Text Box 22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38" name="Text Box 22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39" name="Text Box 22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40" name="Text Box 22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41" name="Text Box 22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42" name="Text Box 22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43" name="Text Box 22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44" name="Text Box 22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45" name="Text Box 23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46" name="Text Box 23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47" name="Text Box 23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48" name="Text Box 23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49" name="Text Box 23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50" name="Text Box 23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51" name="Text Box 23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52" name="Text Box 23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53" name="Text Box 23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54" name="Text Box 23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55" name="Text Box 24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56" name="Text Box 24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57" name="Text Box 24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58" name="Text Box 24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59" name="Text Box 24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60" name="Text Box 24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61" name="Text Box 24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62" name="Text Box 24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63" name="Text Box 24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64" name="Text Box 24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65" name="Text Box 25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66" name="Text Box 25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67" name="Text Box 25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68" name="Text Box 25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69" name="Text Box 25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70" name="Text Box 25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71" name="Text Box 25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72" name="Text Box 25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73" name="Text Box 25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74" name="Text Box 25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75" name="Text Box 26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76" name="Text Box 26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77" name="Text Box 26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78" name="Text Box 26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79" name="Text Box 26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80" name="Text Box 26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81" name="Text Box 26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82" name="Text Box 26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83" name="Text Box 26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84" name="Text Box 26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85" name="Text Box 27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86" name="Text Box 27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387" name="Text Box 279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388" name="Text Box 280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389" name="Text Box 284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390" name="Text Box 285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391" name="Text Box 286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392" name="Text Box 287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393" name="Text Box 288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94" name="Text Box 28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95" name="Text Box 29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96" name="Text Box 29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97" name="Text Box 29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98" name="Text Box 29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399" name="Text Box 29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00" name="Text Box 29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01" name="Text Box 29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02" name="Text Box 29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03" name="Text Box 29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04" name="Text Box 29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05" name="Text Box 30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06" name="Text Box 30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07" name="Text Box 30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08" name="Text Box 30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09" name="Text Box 30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10" name="Text Box 30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11" name="Text Box 30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12" name="Text Box 30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13" name="Text Box 30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14" name="Text Box 30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15" name="Text Box 31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16" name="Text Box 31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17" name="Text Box 31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18" name="Text Box 31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19" name="Text Box 31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20" name="Text Box 31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21" name="Text Box 31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22" name="Text Box 31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23" name="Text Box 31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24" name="Text Box 31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25" name="Text Box 32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26" name="Text Box 32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27" name="Text Box 32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28" name="Text Box 32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29" name="Text Box 32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30" name="Text Box 32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31" name="Text Box 32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32" name="Text Box 32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33" name="Text Box 32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34" name="Text Box 32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35" name="Text Box 33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36" name="Text Box 33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37" name="Text Box 33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38" name="Text Box 333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39" name="Text Box 334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40" name="Text Box 335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41" name="Text Box 336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42" name="Text Box 337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43" name="Text Box 338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44" name="Text Box 339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45" name="Text Box 340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46" name="Text Box 341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247650</xdr:colOff>
      <xdr:row>69</xdr:row>
      <xdr:rowOff>190500</xdr:rowOff>
    </xdr:to>
    <xdr:sp macro="" textlink="">
      <xdr:nvSpPr>
        <xdr:cNvPr id="3447" name="Text Box 342"/>
        <xdr:cNvSpPr txBox="1">
          <a:spLocks noChangeArrowheads="1"/>
        </xdr:cNvSpPr>
      </xdr:nvSpPr>
      <xdr:spPr bwMode="auto">
        <a:xfrm>
          <a:off x="71247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448" name="Text Box 529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449" name="Text Box 530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450" name="Text Box 531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51" name="Text Box 532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52" name="Text Box 533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53" name="Text Box 534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54" name="Text Box 535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55" name="Text Box 536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56" name="Text Box 537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57" name="Text Box 538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58" name="Text Box 539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59" name="Text Box 540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60" name="Text Box 541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61" name="Text Box 542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62" name="Text Box 543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63" name="Text Box 544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64" name="Text Box 545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65" name="Text Box 546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66" name="Text Box 547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67" name="Text Box 548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68" name="Text Box 549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69" name="Text Box 550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70" name="Text Box 551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71" name="Text Box 552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72" name="Text Box 553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73" name="Text Box 554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74" name="Text Box 555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75" name="Text Box 556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76" name="Text Box 557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77" name="Text Box 558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78" name="Text Box 559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79" name="Text Box 560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80" name="Text Box 561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81" name="Text Box 562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82" name="Text Box 563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83" name="Text Box 564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84" name="Text Box 565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85" name="Text Box 566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86" name="Text Box 567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87" name="Text Box 568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88" name="Text Box 569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89" name="Text Box 570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90" name="Text Box 571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91" name="Text Box 572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92" name="Text Box 573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93" name="Text Box 574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94" name="Text Box 575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95" name="Text Box 576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96" name="Text Box 577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97" name="Text Box 578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98" name="Text Box 579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499" name="Text Box 580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500" name="Text Box 581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501" name="Text Box 582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502" name="Text Box 583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503" name="Text Box 584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504" name="Text Box 585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69</xdr:row>
      <xdr:rowOff>0</xdr:rowOff>
    </xdr:from>
    <xdr:to>
      <xdr:col>1</xdr:col>
      <xdr:colOff>257175</xdr:colOff>
      <xdr:row>69</xdr:row>
      <xdr:rowOff>190500</xdr:rowOff>
    </xdr:to>
    <xdr:sp macro="" textlink="">
      <xdr:nvSpPr>
        <xdr:cNvPr id="3505" name="Text Box 586"/>
        <xdr:cNvSpPr txBox="1">
          <a:spLocks noChangeArrowheads="1"/>
        </xdr:cNvSpPr>
      </xdr:nvSpPr>
      <xdr:spPr bwMode="auto">
        <a:xfrm>
          <a:off x="721995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506" name="Text Box 469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507" name="Text Box 470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508" name="Text Box 469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509" name="Text Box 470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510" name="Text Box 81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511" name="Text Box 82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512" name="Text Box 81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513" name="Text Box 82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514" name="Text Box 81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515" name="Text Box 82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516" name="Text Box 81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69</xdr:row>
      <xdr:rowOff>0</xdr:rowOff>
    </xdr:from>
    <xdr:to>
      <xdr:col>1</xdr:col>
      <xdr:colOff>266700</xdr:colOff>
      <xdr:row>69</xdr:row>
      <xdr:rowOff>190500</xdr:rowOff>
    </xdr:to>
    <xdr:sp macro="" textlink="">
      <xdr:nvSpPr>
        <xdr:cNvPr id="3517" name="Text Box 82"/>
        <xdr:cNvSpPr txBox="1">
          <a:spLocks noChangeArrowheads="1"/>
        </xdr:cNvSpPr>
      </xdr:nvSpPr>
      <xdr:spPr bwMode="auto">
        <a:xfrm>
          <a:off x="731520" y="1274064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18" name="Text Box 1481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19" name="Text Box 1482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20" name="Text Box 1483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21" name="Text Box 1484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22" name="Text Box 1485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23" name="Text Box 1486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24" name="Text Box 1487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25" name="Text Box 1488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26" name="Text Box 1489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27" name="Text Box 1490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28" name="Text Box 1491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29" name="Text Box 1492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30" name="Text Box 1493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31" name="Text Box 1494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32" name="Text Box 1495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33" name="Text Box 1496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34" name="Text Box 1497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35" name="Text Box 1498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36" name="Text Box 1499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37" name="Text Box 1500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38" name="Text Box 1501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39" name="Text Box 1502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40" name="Text Box 1503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41" name="Text Box 1504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42" name="Text Box 1505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43" name="Text Box 1506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44" name="Text Box 1507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45" name="Text Box 1508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46" name="Text Box 1509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47" name="Text Box 1510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48" name="Text Box 1511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49" name="Text Box 1512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50" name="Text Box 1513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51" name="Text Box 1514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52" name="Text Box 1515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53" name="Text Box 1516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54" name="Text Box 1517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55" name="Text Box 1518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56" name="Text Box 1519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57" name="Text Box 1520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58" name="Text Box 1521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59" name="Text Box 1522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60" name="Text Box 1523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61" name="Text Box 1524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62" name="Text Box 1525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63" name="Text Box 1526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64" name="Text Box 1527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65" name="Text Box 1528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66" name="Text Box 1529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67" name="Text Box 1530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68" name="Text Box 1531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69" name="Text Box 1532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70" name="Text Box 1533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71" name="Text Box 1534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72" name="Text Box 1535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73" name="Text Box 1536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74" name="Text Box 1537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75" name="Text Box 1538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76" name="Text Box 1539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77" name="Text Box 1540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78" name="Text Box 1541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79" name="Text Box 1542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80" name="Text Box 1543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81" name="Text Box 1544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82" name="Text Box 1545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83" name="Text Box 1546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84" name="Text Box 1547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85" name="Text Box 1548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86" name="Text Box 1549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87" name="Text Box 1550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88" name="Text Box 1551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89" name="Text Box 1552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90" name="Text Box 1553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91" name="Text Box 1554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92" name="Text Box 1555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93" name="Text Box 1556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94" name="Text Box 1557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95" name="Text Box 1558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96" name="Text Box 1559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97" name="Text Box 1560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98" name="Text Box 1561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599" name="Text Box 1562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600" name="Text Box 1563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601" name="Text Box 1564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602" name="Text Box 1565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603" name="Text Box 1566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604" name="Text Box 1567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605" name="Text Box 1568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606" name="Text Box 1569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607" name="Text Box 1570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608" name="Text Box 1571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609" name="Text Box 1572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610" name="Text Box 1573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611" name="Text Box 1574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612" name="Text Box 1575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69</xdr:row>
      <xdr:rowOff>0</xdr:rowOff>
    </xdr:from>
    <xdr:to>
      <xdr:col>1</xdr:col>
      <xdr:colOff>257175</xdr:colOff>
      <xdr:row>69</xdr:row>
      <xdr:rowOff>161925</xdr:rowOff>
    </xdr:to>
    <xdr:sp macro="" textlink="">
      <xdr:nvSpPr>
        <xdr:cNvPr id="3613" name="Text Box 1576"/>
        <xdr:cNvSpPr txBox="1">
          <a:spLocks noChangeArrowheads="1"/>
        </xdr:cNvSpPr>
      </xdr:nvSpPr>
      <xdr:spPr bwMode="auto">
        <a:xfrm>
          <a:off x="712470" y="1274064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14" name="Text Box 1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15" name="Text Box 1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16" name="Text Box 1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17" name="Text Box 1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18" name="Text Box 1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19" name="Text Box 2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20" name="Text Box 2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21" name="Text Box 2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22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23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24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25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26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27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28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29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30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31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32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33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34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35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36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37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38" name="Text Box 1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39" name="Text Box 1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40" name="Text Box 1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41" name="Text Box 1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42" name="Text Box 1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43" name="Text Box 2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44" name="Text Box 2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45" name="Text Box 2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46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47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48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49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50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51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52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53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54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55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56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57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58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59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60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61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62" name="Text Box 1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63" name="Text Box 1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64" name="Text Box 1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65" name="Text Box 1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66" name="Text Box 1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67" name="Text Box 2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68" name="Text Box 2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69" name="Text Box 2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70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71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72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73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74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75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76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77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78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79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80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81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82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83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84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85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86" name="Text Box 1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87" name="Text Box 1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88" name="Text Box 1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89" name="Text Box 1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90" name="Text Box 1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91" name="Text Box 2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92" name="Text Box 2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93" name="Text Box 2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94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95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96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97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98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699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00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01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02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03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04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05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06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07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08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09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10" name="Text Box 1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11" name="Text Box 1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12" name="Text Box 1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13" name="Text Box 1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14" name="Text Box 1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15" name="Text Box 2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16" name="Text Box 2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17" name="Text Box 2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18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19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20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21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22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23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24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25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26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27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28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29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30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31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32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33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34" name="Text Box 1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35" name="Text Box 1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36" name="Text Box 1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37" name="Text Box 1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38" name="Text Box 1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39" name="Text Box 2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40" name="Text Box 2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41" name="Text Box 2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42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43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44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45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46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47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48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49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50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51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52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53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54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55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56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57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58" name="Text Box 1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59" name="Text Box 1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60" name="Text Box 1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61" name="Text Box 1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62" name="Text Box 1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63" name="Text Box 2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64" name="Text Box 2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65" name="Text Box 2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66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67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68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69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70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71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72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73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74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75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76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77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78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79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80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81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82" name="Text Box 1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83" name="Text Box 1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84" name="Text Box 1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85" name="Text Box 1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86" name="Text Box 1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87" name="Text Box 2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88" name="Text Box 2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89" name="Text Box 2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90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91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92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93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94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95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96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97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98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799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800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801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802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803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804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805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06" name="Text Box 9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07" name="Text Box 9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08" name="Text Box 9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09" name="Text Box 10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10" name="Text Box 10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11" name="Text Box 10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12" name="Text Box 10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13" name="Text Box 10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14" name="Text Box 10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15" name="Text Box 10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16" name="Text Box 10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17" name="Text Box 10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18" name="Text Box 10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19" name="Text Box 11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20" name="Text Box 11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21" name="Text Box 11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22" name="Text Box 11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23" name="Text Box 11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24" name="Text Box 11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25" name="Text Box 11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26" name="Text Box 11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27" name="Text Box 11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28" name="Text Box 11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29" name="Text Box 12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30" name="Text Box 12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31" name="Text Box 12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32" name="Text Box 12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33" name="Text Box 12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34" name="Text Box 12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35" name="Text Box 12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36" name="Text Box 12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37" name="Text Box 12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38" name="Text Box 12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39" name="Text Box 13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40" name="Text Box 13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41" name="Text Box 13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42" name="Text Box 13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3843" name="Text Box 13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844" name="Text Box 8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845" name="Text Box 8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846" name="Text Box 8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161925</xdr:rowOff>
    </xdr:to>
    <xdr:sp macro="" textlink="">
      <xdr:nvSpPr>
        <xdr:cNvPr id="3847" name="Text Box 8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209550</xdr:rowOff>
    </xdr:to>
    <xdr:sp macro="" textlink="">
      <xdr:nvSpPr>
        <xdr:cNvPr id="3848" name="Text Box 139"/>
        <xdr:cNvSpPr txBox="1">
          <a:spLocks noChangeArrowheads="1"/>
        </xdr:cNvSpPr>
      </xdr:nvSpPr>
      <xdr:spPr bwMode="auto">
        <a:xfrm>
          <a:off x="575982" y="6373906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209550</xdr:rowOff>
    </xdr:to>
    <xdr:sp macro="" textlink="">
      <xdr:nvSpPr>
        <xdr:cNvPr id="3849" name="Text Box 140"/>
        <xdr:cNvSpPr txBox="1">
          <a:spLocks noChangeArrowheads="1"/>
        </xdr:cNvSpPr>
      </xdr:nvSpPr>
      <xdr:spPr bwMode="auto">
        <a:xfrm>
          <a:off x="575982" y="6373906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3850" name="Text Box 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3851" name="Text Box 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3852" name="Text Box 1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3853" name="Text Box 1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3854" name="Text Box 1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3855" name="Text Box 1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3856" name="Text Box 1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57" name="Text Box 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58" name="Text Box 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59" name="Text Box 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60" name="Text Box 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61" name="Text Box 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62" name="Text Box 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63" name="Text Box 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64" name="Text Box 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65" name="Text Box 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66" name="Text Box 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67" name="Text Box 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68" name="Text Box 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69" name="Text Box 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70" name="Text Box 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71" name="Text Box 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72" name="Text Box 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73" name="Text Box 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74" name="Text Box 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75" name="Text Box 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76" name="Text Box 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77" name="Text Box 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78" name="Text Box 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79" name="Text Box 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80" name="Text Box 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81" name="Text Box 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82" name="Text Box 4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83" name="Text Box 4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84" name="Text Box 4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85" name="Text Box 4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86" name="Text Box 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87" name="Text Box 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88" name="Text Box 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89" name="Text Box 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90" name="Text Box 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91" name="Text Box 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92" name="Text Box 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93" name="Text Box 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94" name="Text Box 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95" name="Text Box 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96" name="Text Box 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97" name="Text Box 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98" name="Text Box 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899" name="Text Box 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00" name="Text Box 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01" name="Text Box 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02" name="Text Box 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03" name="Text Box 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04" name="Text Box 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05" name="Text Box 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06" name="Text Box 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07" name="Text Box 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08" name="Text Box 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09" name="Text Box 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10" name="Text Box 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3911" name="Text Box 7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3912" name="Text Box 7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3913" name="Text Box 7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14" name="Text Box 7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15" name="Text Box 8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16" name="Text Box 8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17" name="Text Box 8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18" name="Text Box 8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19" name="Text Box 8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20" name="Text Box 8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21" name="Text Box 8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22" name="Text Box 8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23" name="Text Box 8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24" name="Text Box 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25" name="Text Box 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26" name="Text Box 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27" name="Text Box 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28" name="Text Box 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29" name="Text Box 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30" name="Text Box 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31" name="Text Box 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32" name="Text Box 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33" name="Text Box 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34" name="Text Box 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35" name="Text Box 1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36" name="Text Box 10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37" name="Text Box 10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38" name="Text Box 10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39" name="Text Box 10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40" name="Text Box 10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41" name="Text Box 10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42" name="Text Box 10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43" name="Text Box 10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44" name="Text Box 10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45" name="Text Box 11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46" name="Text Box 11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47" name="Text Box 11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48" name="Text Box 11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49" name="Text Box 11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50" name="Text Box 11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51" name="Text Box 11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52" name="Text Box 11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53" name="Text Box 1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54" name="Text Box 1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55" name="Text Box 1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56" name="Text Box 1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57" name="Text Box 1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58" name="Text Box 1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59" name="Text Box 1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60" name="Text Box 1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61" name="Text Box 1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62" name="Text Box 1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63" name="Text Box 1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64" name="Text Box 1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65" name="Text Box 1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66" name="Text Box 1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67" name="Text Box 1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68" name="Text Box 1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3969" name="Text Box 13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3970" name="Text Box 13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3971" name="Text Box 142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3972" name="Text Box 14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3973" name="Text Box 14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3974" name="Text Box 14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3975" name="Text Box 14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76" name="Text Box 1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77" name="Text Box 1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78" name="Text Box 1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79" name="Text Box 1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80" name="Text Box 1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81" name="Text Box 1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82" name="Text Box 1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83" name="Text Box 1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84" name="Text Box 1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85" name="Text Box 1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86" name="Text Box 1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87" name="Text Box 1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88" name="Text Box 1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89" name="Text Box 1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90" name="Text Box 1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91" name="Text Box 1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92" name="Text Box 1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93" name="Text Box 1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94" name="Text Box 1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95" name="Text Box 1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96" name="Text Box 1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97" name="Text Box 1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98" name="Text Box 1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3999" name="Text Box 1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00" name="Text Box 1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01" name="Text Box 17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02" name="Text Box 17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03" name="Text Box 17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04" name="Text Box 17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05" name="Text Box 17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06" name="Text Box 17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07" name="Text Box 17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08" name="Text Box 17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09" name="Text Box 18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10" name="Text Box 18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11" name="Text Box 18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12" name="Text Box 18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13" name="Text Box 18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14" name="Text Box 18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15" name="Text Box 18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16" name="Text Box 18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17" name="Text Box 18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18" name="Text Box 1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19" name="Text Box 1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20" name="Text Box 1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21" name="Text Box 1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22" name="Text Box 1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23" name="Text Box 1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24" name="Text Box 1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25" name="Text Box 1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26" name="Text Box 1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27" name="Text Box 1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28" name="Text Box 1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29" name="Text Box 2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030" name="Text Box 20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031" name="Text Box 20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032" name="Text Box 21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033" name="Text Box 21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034" name="Text Box 21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035" name="Text Box 21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036" name="Text Box 21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37" name="Text Box 2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38" name="Text Box 2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39" name="Text Box 2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40" name="Text Box 2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41" name="Text Box 2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42" name="Text Box 2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43" name="Text Box 2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44" name="Text Box 2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45" name="Text Box 2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46" name="Text Box 2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47" name="Text Box 2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48" name="Text Box 2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49" name="Text Box 2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50" name="Text Box 2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51" name="Text Box 2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52" name="Text Box 2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53" name="Text Box 2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54" name="Text Box 2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55" name="Text Box 2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56" name="Text Box 2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57" name="Text Box 2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58" name="Text Box 2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59" name="Text Box 2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60" name="Text Box 2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61" name="Text Box 2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62" name="Text Box 24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63" name="Text Box 24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64" name="Text Box 24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65" name="Text Box 24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66" name="Text Box 2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67" name="Text Box 2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68" name="Text Box 2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69" name="Text Box 2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70" name="Text Box 2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71" name="Text Box 2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72" name="Text Box 2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73" name="Text Box 2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74" name="Text Box 2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75" name="Text Box 2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76" name="Text Box 2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77" name="Text Box 2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78" name="Text Box 2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79" name="Text Box 2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80" name="Text Box 2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81" name="Text Box 2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82" name="Text Box 2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83" name="Text Box 2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84" name="Text Box 2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85" name="Text Box 2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86" name="Text Box 2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87" name="Text Box 2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88" name="Text Box 2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89" name="Text Box 2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90" name="Text Box 2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091" name="Text Box 27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092" name="Text Box 280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093" name="Text Box 28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094" name="Text Box 28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095" name="Text Box 28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096" name="Text Box 28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097" name="Text Box 28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98" name="Text Box 2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099" name="Text Box 2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00" name="Text Box 2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01" name="Text Box 2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02" name="Text Box 2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03" name="Text Box 2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04" name="Text Box 2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05" name="Text Box 2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06" name="Text Box 2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07" name="Text Box 2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08" name="Text Box 2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09" name="Text Box 3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10" name="Text Box 30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11" name="Text Box 30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12" name="Text Box 30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13" name="Text Box 30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14" name="Text Box 30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15" name="Text Box 30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16" name="Text Box 30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17" name="Text Box 30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18" name="Text Box 30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19" name="Text Box 31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20" name="Text Box 31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21" name="Text Box 31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22" name="Text Box 31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23" name="Text Box 31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24" name="Text Box 31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25" name="Text Box 31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26" name="Text Box 31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27" name="Text Box 3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28" name="Text Box 3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29" name="Text Box 3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30" name="Text Box 3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31" name="Text Box 3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32" name="Text Box 3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33" name="Text Box 3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34" name="Text Box 3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35" name="Text Box 3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36" name="Text Box 3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37" name="Text Box 3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38" name="Text Box 3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39" name="Text Box 3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40" name="Text Box 3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41" name="Text Box 3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42" name="Text Box 3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43" name="Text Box 3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44" name="Text Box 3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45" name="Text Box 3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46" name="Text Box 3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47" name="Text Box 3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48" name="Text Box 3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49" name="Text Box 3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50" name="Text Box 3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51" name="Text Box 3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246529</xdr:rowOff>
    </xdr:to>
    <xdr:sp macro="" textlink="">
      <xdr:nvSpPr>
        <xdr:cNvPr id="4152" name="Text Box 469"/>
        <xdr:cNvSpPr txBox="1">
          <a:spLocks noChangeArrowheads="1"/>
        </xdr:cNvSpPr>
      </xdr:nvSpPr>
      <xdr:spPr bwMode="auto">
        <a:xfrm>
          <a:off x="575982" y="6373906"/>
          <a:ext cx="76200" cy="246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246529</xdr:rowOff>
    </xdr:to>
    <xdr:sp macro="" textlink="">
      <xdr:nvSpPr>
        <xdr:cNvPr id="4153" name="Text Box 470"/>
        <xdr:cNvSpPr txBox="1">
          <a:spLocks noChangeArrowheads="1"/>
        </xdr:cNvSpPr>
      </xdr:nvSpPr>
      <xdr:spPr bwMode="auto">
        <a:xfrm>
          <a:off x="575982" y="6373906"/>
          <a:ext cx="76200" cy="246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154" name="Text Box 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155" name="Text Box 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156" name="Text Box 1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157" name="Text Box 1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158" name="Text Box 1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159" name="Text Box 1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160" name="Text Box 1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61" name="Text Box 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62" name="Text Box 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63" name="Text Box 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64" name="Text Box 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65" name="Text Box 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66" name="Text Box 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67" name="Text Box 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68" name="Text Box 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69" name="Text Box 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70" name="Text Box 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71" name="Text Box 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72" name="Text Box 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73" name="Text Box 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74" name="Text Box 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75" name="Text Box 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76" name="Text Box 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77" name="Text Box 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78" name="Text Box 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79" name="Text Box 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80" name="Text Box 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81" name="Text Box 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82" name="Text Box 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83" name="Text Box 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84" name="Text Box 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85" name="Text Box 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86" name="Text Box 4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87" name="Text Box 4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88" name="Text Box 4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89" name="Text Box 4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90" name="Text Box 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91" name="Text Box 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92" name="Text Box 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93" name="Text Box 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94" name="Text Box 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95" name="Text Box 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96" name="Text Box 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97" name="Text Box 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98" name="Text Box 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199" name="Text Box 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00" name="Text Box 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01" name="Text Box 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02" name="Text Box 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03" name="Text Box 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04" name="Text Box 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05" name="Text Box 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06" name="Text Box 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07" name="Text Box 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08" name="Text Box 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09" name="Text Box 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10" name="Text Box 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11" name="Text Box 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12" name="Text Box 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13" name="Text Box 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14" name="Text Box 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215" name="Text Box 7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216" name="Text Box 7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217" name="Text Box 7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18" name="Text Box 7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19" name="Text Box 8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20" name="Text Box 8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21" name="Text Box 8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22" name="Text Box 8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23" name="Text Box 8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24" name="Text Box 8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25" name="Text Box 8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26" name="Text Box 8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27" name="Text Box 8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28" name="Text Box 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29" name="Text Box 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30" name="Text Box 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31" name="Text Box 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32" name="Text Box 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33" name="Text Box 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34" name="Text Box 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35" name="Text Box 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36" name="Text Box 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37" name="Text Box 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38" name="Text Box 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39" name="Text Box 1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40" name="Text Box 10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41" name="Text Box 10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42" name="Text Box 10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43" name="Text Box 10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44" name="Text Box 10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45" name="Text Box 10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46" name="Text Box 10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47" name="Text Box 10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48" name="Text Box 10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49" name="Text Box 11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50" name="Text Box 11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51" name="Text Box 11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52" name="Text Box 11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53" name="Text Box 11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54" name="Text Box 11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55" name="Text Box 11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56" name="Text Box 11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57" name="Text Box 1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58" name="Text Box 1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59" name="Text Box 1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60" name="Text Box 1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61" name="Text Box 1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62" name="Text Box 1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63" name="Text Box 1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64" name="Text Box 1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65" name="Text Box 1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66" name="Text Box 1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67" name="Text Box 1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68" name="Text Box 1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69" name="Text Box 1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70" name="Text Box 1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71" name="Text Box 1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72" name="Text Box 1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273" name="Text Box 13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274" name="Text Box 13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275" name="Text Box 142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276" name="Text Box 14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277" name="Text Box 14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278" name="Text Box 14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279" name="Text Box 14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80" name="Text Box 1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81" name="Text Box 1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82" name="Text Box 1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83" name="Text Box 1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84" name="Text Box 1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85" name="Text Box 1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86" name="Text Box 1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87" name="Text Box 1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88" name="Text Box 1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89" name="Text Box 1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90" name="Text Box 1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91" name="Text Box 1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92" name="Text Box 1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93" name="Text Box 1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94" name="Text Box 1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95" name="Text Box 1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96" name="Text Box 1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97" name="Text Box 1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98" name="Text Box 1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299" name="Text Box 1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00" name="Text Box 1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01" name="Text Box 1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02" name="Text Box 1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03" name="Text Box 1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04" name="Text Box 1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05" name="Text Box 17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06" name="Text Box 17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07" name="Text Box 17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08" name="Text Box 17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09" name="Text Box 17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10" name="Text Box 17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11" name="Text Box 17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12" name="Text Box 17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13" name="Text Box 18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14" name="Text Box 18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15" name="Text Box 18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16" name="Text Box 18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17" name="Text Box 18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18" name="Text Box 18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19" name="Text Box 18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20" name="Text Box 18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21" name="Text Box 18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22" name="Text Box 1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23" name="Text Box 1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24" name="Text Box 1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25" name="Text Box 1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26" name="Text Box 1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27" name="Text Box 1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28" name="Text Box 1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29" name="Text Box 1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30" name="Text Box 1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31" name="Text Box 1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32" name="Text Box 1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33" name="Text Box 2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334" name="Text Box 20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335" name="Text Box 20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336" name="Text Box 21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337" name="Text Box 21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338" name="Text Box 21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339" name="Text Box 21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340" name="Text Box 21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41" name="Text Box 2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42" name="Text Box 2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43" name="Text Box 2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44" name="Text Box 2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45" name="Text Box 2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46" name="Text Box 2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47" name="Text Box 2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48" name="Text Box 2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49" name="Text Box 2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50" name="Text Box 2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51" name="Text Box 2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52" name="Text Box 2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53" name="Text Box 2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54" name="Text Box 2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55" name="Text Box 2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56" name="Text Box 2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57" name="Text Box 2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58" name="Text Box 2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59" name="Text Box 2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60" name="Text Box 2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61" name="Text Box 2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62" name="Text Box 2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63" name="Text Box 2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64" name="Text Box 2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65" name="Text Box 2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66" name="Text Box 24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67" name="Text Box 24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68" name="Text Box 24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69" name="Text Box 24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70" name="Text Box 2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71" name="Text Box 2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72" name="Text Box 2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73" name="Text Box 2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74" name="Text Box 2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75" name="Text Box 2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76" name="Text Box 2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77" name="Text Box 2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78" name="Text Box 2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79" name="Text Box 2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80" name="Text Box 2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81" name="Text Box 2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82" name="Text Box 2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83" name="Text Box 2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84" name="Text Box 2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85" name="Text Box 2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86" name="Text Box 2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87" name="Text Box 2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88" name="Text Box 2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89" name="Text Box 2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90" name="Text Box 2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91" name="Text Box 2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92" name="Text Box 2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93" name="Text Box 2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394" name="Text Box 2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395" name="Text Box 27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396" name="Text Box 280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397" name="Text Box 28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398" name="Text Box 28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399" name="Text Box 28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400" name="Text Box 28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401" name="Text Box 28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02" name="Text Box 2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03" name="Text Box 2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04" name="Text Box 2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05" name="Text Box 2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06" name="Text Box 2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07" name="Text Box 2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08" name="Text Box 2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09" name="Text Box 2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10" name="Text Box 2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11" name="Text Box 2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12" name="Text Box 2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13" name="Text Box 3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14" name="Text Box 30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15" name="Text Box 30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16" name="Text Box 30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17" name="Text Box 30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18" name="Text Box 30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19" name="Text Box 30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20" name="Text Box 30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21" name="Text Box 30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22" name="Text Box 30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23" name="Text Box 31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24" name="Text Box 31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25" name="Text Box 31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26" name="Text Box 31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27" name="Text Box 31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28" name="Text Box 31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29" name="Text Box 31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30" name="Text Box 31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31" name="Text Box 3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32" name="Text Box 3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33" name="Text Box 3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34" name="Text Box 3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35" name="Text Box 3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36" name="Text Box 3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37" name="Text Box 3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38" name="Text Box 3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39" name="Text Box 3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40" name="Text Box 3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41" name="Text Box 3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42" name="Text Box 3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43" name="Text Box 3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44" name="Text Box 3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45" name="Text Box 3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46" name="Text Box 3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47" name="Text Box 3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48" name="Text Box 3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49" name="Text Box 3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50" name="Text Box 3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51" name="Text Box 3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52" name="Text Box 3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53" name="Text Box 3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54" name="Text Box 3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455" name="Text Box 3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456" name="Text Box 52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457" name="Text Box 530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458" name="Text Box 531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59" name="Text Box 53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60" name="Text Box 53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61" name="Text Box 53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62" name="Text Box 53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63" name="Text Box 53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64" name="Text Box 53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65" name="Text Box 53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66" name="Text Box 53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67" name="Text Box 54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68" name="Text Box 54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69" name="Text Box 54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70" name="Text Box 54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71" name="Text Box 54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72" name="Text Box 54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73" name="Text Box 54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74" name="Text Box 54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75" name="Text Box 54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76" name="Text Box 54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77" name="Text Box 55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78" name="Text Box 55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79" name="Text Box 55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80" name="Text Box 55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81" name="Text Box 55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82" name="Text Box 55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83" name="Text Box 55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84" name="Text Box 55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85" name="Text Box 55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86" name="Text Box 55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87" name="Text Box 56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88" name="Text Box 56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89" name="Text Box 56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90" name="Text Box 56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91" name="Text Box 56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92" name="Text Box 56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93" name="Text Box 56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94" name="Text Box 56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95" name="Text Box 56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96" name="Text Box 56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97" name="Text Box 57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98" name="Text Box 57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499" name="Text Box 57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500" name="Text Box 57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501" name="Text Box 57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502" name="Text Box 57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503" name="Text Box 57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504" name="Text Box 57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505" name="Text Box 57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506" name="Text Box 57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507" name="Text Box 58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508" name="Text Box 58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509" name="Text Box 58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510" name="Text Box 58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511" name="Text Box 58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512" name="Text Box 58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4513" name="Text Box 58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514" name="Text Box 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515" name="Text Box 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516" name="Text Box 1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517" name="Text Box 1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518" name="Text Box 1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519" name="Text Box 1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520" name="Text Box 1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21" name="Text Box 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22" name="Text Box 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23" name="Text Box 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24" name="Text Box 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25" name="Text Box 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26" name="Text Box 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27" name="Text Box 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28" name="Text Box 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29" name="Text Box 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30" name="Text Box 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31" name="Text Box 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32" name="Text Box 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33" name="Text Box 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34" name="Text Box 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35" name="Text Box 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36" name="Text Box 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37" name="Text Box 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38" name="Text Box 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39" name="Text Box 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40" name="Text Box 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41" name="Text Box 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42" name="Text Box 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43" name="Text Box 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44" name="Text Box 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45" name="Text Box 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46" name="Text Box 4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47" name="Text Box 4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48" name="Text Box 4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49" name="Text Box 4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50" name="Text Box 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51" name="Text Box 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52" name="Text Box 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53" name="Text Box 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54" name="Text Box 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55" name="Text Box 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56" name="Text Box 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57" name="Text Box 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58" name="Text Box 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59" name="Text Box 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60" name="Text Box 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61" name="Text Box 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62" name="Text Box 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63" name="Text Box 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64" name="Text Box 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65" name="Text Box 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66" name="Text Box 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67" name="Text Box 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68" name="Text Box 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69" name="Text Box 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70" name="Text Box 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71" name="Text Box 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72" name="Text Box 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73" name="Text Box 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74" name="Text Box 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575" name="Text Box 7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576" name="Text Box 7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577" name="Text Box 7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78" name="Text Box 7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79" name="Text Box 8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80" name="Text Box 8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81" name="Text Box 8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82" name="Text Box 8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83" name="Text Box 8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84" name="Text Box 8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85" name="Text Box 8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86" name="Text Box 8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87" name="Text Box 8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88" name="Text Box 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89" name="Text Box 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90" name="Text Box 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91" name="Text Box 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92" name="Text Box 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93" name="Text Box 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94" name="Text Box 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95" name="Text Box 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96" name="Text Box 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97" name="Text Box 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98" name="Text Box 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599" name="Text Box 1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00" name="Text Box 10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01" name="Text Box 10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02" name="Text Box 10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03" name="Text Box 10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04" name="Text Box 10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05" name="Text Box 10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06" name="Text Box 10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07" name="Text Box 10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08" name="Text Box 10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09" name="Text Box 11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10" name="Text Box 11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11" name="Text Box 11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12" name="Text Box 11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13" name="Text Box 11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14" name="Text Box 11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15" name="Text Box 11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16" name="Text Box 11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17" name="Text Box 1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18" name="Text Box 1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19" name="Text Box 1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20" name="Text Box 1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21" name="Text Box 1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22" name="Text Box 1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23" name="Text Box 1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24" name="Text Box 1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25" name="Text Box 1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26" name="Text Box 1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27" name="Text Box 1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28" name="Text Box 1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29" name="Text Box 1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30" name="Text Box 1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31" name="Text Box 1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32" name="Text Box 1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633" name="Text Box 13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634" name="Text Box 13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635" name="Text Box 142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636" name="Text Box 14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637" name="Text Box 14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638" name="Text Box 14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639" name="Text Box 14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40" name="Text Box 1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41" name="Text Box 1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42" name="Text Box 1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43" name="Text Box 1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44" name="Text Box 1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45" name="Text Box 1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46" name="Text Box 1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47" name="Text Box 1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48" name="Text Box 1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49" name="Text Box 1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50" name="Text Box 1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51" name="Text Box 1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52" name="Text Box 1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53" name="Text Box 1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54" name="Text Box 1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55" name="Text Box 1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56" name="Text Box 1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57" name="Text Box 1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58" name="Text Box 1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59" name="Text Box 1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60" name="Text Box 1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61" name="Text Box 1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62" name="Text Box 1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63" name="Text Box 1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64" name="Text Box 1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65" name="Text Box 17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66" name="Text Box 17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67" name="Text Box 17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68" name="Text Box 17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69" name="Text Box 17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70" name="Text Box 17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71" name="Text Box 17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72" name="Text Box 17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73" name="Text Box 18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74" name="Text Box 18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75" name="Text Box 18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76" name="Text Box 18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77" name="Text Box 18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78" name="Text Box 18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79" name="Text Box 18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80" name="Text Box 18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81" name="Text Box 18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82" name="Text Box 1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83" name="Text Box 1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84" name="Text Box 1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85" name="Text Box 1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86" name="Text Box 1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87" name="Text Box 1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88" name="Text Box 1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89" name="Text Box 1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90" name="Text Box 1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91" name="Text Box 1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92" name="Text Box 1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693" name="Text Box 2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694" name="Text Box 20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695" name="Text Box 20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696" name="Text Box 21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697" name="Text Box 21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698" name="Text Box 21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699" name="Text Box 21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700" name="Text Box 21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01" name="Text Box 2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02" name="Text Box 2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03" name="Text Box 2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04" name="Text Box 2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05" name="Text Box 2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06" name="Text Box 2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07" name="Text Box 2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08" name="Text Box 2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09" name="Text Box 2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10" name="Text Box 2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11" name="Text Box 2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12" name="Text Box 2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13" name="Text Box 2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14" name="Text Box 2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15" name="Text Box 2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16" name="Text Box 2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17" name="Text Box 2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18" name="Text Box 2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19" name="Text Box 2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20" name="Text Box 2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21" name="Text Box 2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22" name="Text Box 2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23" name="Text Box 2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24" name="Text Box 2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25" name="Text Box 2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26" name="Text Box 24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27" name="Text Box 24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28" name="Text Box 24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29" name="Text Box 24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30" name="Text Box 2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31" name="Text Box 2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32" name="Text Box 2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33" name="Text Box 2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34" name="Text Box 2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35" name="Text Box 2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36" name="Text Box 2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37" name="Text Box 2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38" name="Text Box 2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39" name="Text Box 2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40" name="Text Box 2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41" name="Text Box 2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42" name="Text Box 2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43" name="Text Box 2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44" name="Text Box 2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45" name="Text Box 2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46" name="Text Box 2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47" name="Text Box 2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48" name="Text Box 2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49" name="Text Box 2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50" name="Text Box 2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51" name="Text Box 2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52" name="Text Box 2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53" name="Text Box 2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54" name="Text Box 2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755" name="Text Box 27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756" name="Text Box 280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757" name="Text Box 28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758" name="Text Box 28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759" name="Text Box 28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760" name="Text Box 28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761" name="Text Box 28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62" name="Text Box 2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63" name="Text Box 2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64" name="Text Box 2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65" name="Text Box 2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66" name="Text Box 2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67" name="Text Box 2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68" name="Text Box 2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69" name="Text Box 2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70" name="Text Box 2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71" name="Text Box 2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72" name="Text Box 2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73" name="Text Box 3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74" name="Text Box 30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75" name="Text Box 30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76" name="Text Box 30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77" name="Text Box 30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78" name="Text Box 30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79" name="Text Box 30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80" name="Text Box 30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81" name="Text Box 30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82" name="Text Box 30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83" name="Text Box 31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84" name="Text Box 31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85" name="Text Box 31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86" name="Text Box 31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87" name="Text Box 31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88" name="Text Box 31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89" name="Text Box 31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90" name="Text Box 31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91" name="Text Box 3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92" name="Text Box 3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93" name="Text Box 3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94" name="Text Box 3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95" name="Text Box 3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96" name="Text Box 3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97" name="Text Box 3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98" name="Text Box 3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799" name="Text Box 3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00" name="Text Box 3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01" name="Text Box 3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02" name="Text Box 3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03" name="Text Box 3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04" name="Text Box 3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05" name="Text Box 3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06" name="Text Box 3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07" name="Text Box 3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08" name="Text Box 3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09" name="Text Box 3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10" name="Text Box 3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11" name="Text Box 3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12" name="Text Box 3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13" name="Text Box 3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14" name="Text Box 3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15" name="Text Box 3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246529</xdr:rowOff>
    </xdr:to>
    <xdr:sp macro="" textlink="">
      <xdr:nvSpPr>
        <xdr:cNvPr id="4816" name="Text Box 469"/>
        <xdr:cNvSpPr txBox="1">
          <a:spLocks noChangeArrowheads="1"/>
        </xdr:cNvSpPr>
      </xdr:nvSpPr>
      <xdr:spPr bwMode="auto">
        <a:xfrm>
          <a:off x="575982" y="6373906"/>
          <a:ext cx="76200" cy="246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246529</xdr:rowOff>
    </xdr:to>
    <xdr:sp macro="" textlink="">
      <xdr:nvSpPr>
        <xdr:cNvPr id="4817" name="Text Box 470"/>
        <xdr:cNvSpPr txBox="1">
          <a:spLocks noChangeArrowheads="1"/>
        </xdr:cNvSpPr>
      </xdr:nvSpPr>
      <xdr:spPr bwMode="auto">
        <a:xfrm>
          <a:off x="575982" y="6373906"/>
          <a:ext cx="76200" cy="246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818" name="Text Box 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819" name="Text Box 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820" name="Text Box 1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821" name="Text Box 1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822" name="Text Box 1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823" name="Text Box 1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824" name="Text Box 1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25" name="Text Box 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26" name="Text Box 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27" name="Text Box 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28" name="Text Box 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29" name="Text Box 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30" name="Text Box 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31" name="Text Box 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32" name="Text Box 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33" name="Text Box 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34" name="Text Box 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35" name="Text Box 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36" name="Text Box 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37" name="Text Box 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38" name="Text Box 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39" name="Text Box 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40" name="Text Box 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41" name="Text Box 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42" name="Text Box 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43" name="Text Box 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44" name="Text Box 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45" name="Text Box 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46" name="Text Box 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47" name="Text Box 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48" name="Text Box 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49" name="Text Box 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50" name="Text Box 4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51" name="Text Box 4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52" name="Text Box 4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53" name="Text Box 4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54" name="Text Box 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55" name="Text Box 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56" name="Text Box 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57" name="Text Box 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58" name="Text Box 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59" name="Text Box 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60" name="Text Box 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61" name="Text Box 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62" name="Text Box 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63" name="Text Box 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64" name="Text Box 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65" name="Text Box 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66" name="Text Box 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67" name="Text Box 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68" name="Text Box 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69" name="Text Box 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70" name="Text Box 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71" name="Text Box 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72" name="Text Box 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73" name="Text Box 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74" name="Text Box 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75" name="Text Box 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76" name="Text Box 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77" name="Text Box 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78" name="Text Box 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879" name="Text Box 7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880" name="Text Box 7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881" name="Text Box 7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82" name="Text Box 7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83" name="Text Box 8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84" name="Text Box 8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85" name="Text Box 8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86" name="Text Box 8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87" name="Text Box 8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88" name="Text Box 8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89" name="Text Box 8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90" name="Text Box 8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91" name="Text Box 8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92" name="Text Box 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93" name="Text Box 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94" name="Text Box 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95" name="Text Box 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96" name="Text Box 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97" name="Text Box 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98" name="Text Box 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899" name="Text Box 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00" name="Text Box 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01" name="Text Box 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02" name="Text Box 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03" name="Text Box 1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04" name="Text Box 10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05" name="Text Box 10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06" name="Text Box 10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07" name="Text Box 10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08" name="Text Box 10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09" name="Text Box 10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10" name="Text Box 10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11" name="Text Box 10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12" name="Text Box 10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13" name="Text Box 11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14" name="Text Box 11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15" name="Text Box 11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16" name="Text Box 11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17" name="Text Box 11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18" name="Text Box 11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19" name="Text Box 11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20" name="Text Box 11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21" name="Text Box 1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22" name="Text Box 1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23" name="Text Box 1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24" name="Text Box 1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25" name="Text Box 1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26" name="Text Box 1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27" name="Text Box 1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28" name="Text Box 1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29" name="Text Box 1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30" name="Text Box 1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31" name="Text Box 1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32" name="Text Box 1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33" name="Text Box 1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34" name="Text Box 1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35" name="Text Box 1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36" name="Text Box 1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937" name="Text Box 13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938" name="Text Box 13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939" name="Text Box 142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940" name="Text Box 14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941" name="Text Box 14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942" name="Text Box 14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943" name="Text Box 14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44" name="Text Box 1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45" name="Text Box 1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46" name="Text Box 1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47" name="Text Box 1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48" name="Text Box 1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49" name="Text Box 1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50" name="Text Box 1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51" name="Text Box 1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52" name="Text Box 1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53" name="Text Box 1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54" name="Text Box 1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55" name="Text Box 1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56" name="Text Box 1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57" name="Text Box 1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58" name="Text Box 1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59" name="Text Box 1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60" name="Text Box 1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61" name="Text Box 1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62" name="Text Box 1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63" name="Text Box 1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64" name="Text Box 1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65" name="Text Box 1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66" name="Text Box 1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67" name="Text Box 1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68" name="Text Box 1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69" name="Text Box 17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70" name="Text Box 17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71" name="Text Box 17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72" name="Text Box 17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73" name="Text Box 17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74" name="Text Box 17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75" name="Text Box 17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76" name="Text Box 17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77" name="Text Box 18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78" name="Text Box 18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79" name="Text Box 18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80" name="Text Box 18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81" name="Text Box 18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82" name="Text Box 18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83" name="Text Box 18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84" name="Text Box 18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85" name="Text Box 18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86" name="Text Box 1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87" name="Text Box 1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88" name="Text Box 1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89" name="Text Box 1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90" name="Text Box 1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91" name="Text Box 1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92" name="Text Box 1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93" name="Text Box 1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94" name="Text Box 1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95" name="Text Box 1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96" name="Text Box 1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4997" name="Text Box 2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998" name="Text Box 20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4999" name="Text Box 20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5000" name="Text Box 21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5001" name="Text Box 21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5002" name="Text Box 21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5003" name="Text Box 21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5004" name="Text Box 21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05" name="Text Box 2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06" name="Text Box 2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07" name="Text Box 2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08" name="Text Box 2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09" name="Text Box 2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10" name="Text Box 2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11" name="Text Box 2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12" name="Text Box 2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13" name="Text Box 2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14" name="Text Box 2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15" name="Text Box 2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16" name="Text Box 2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17" name="Text Box 2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18" name="Text Box 2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19" name="Text Box 2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20" name="Text Box 2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21" name="Text Box 2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22" name="Text Box 2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23" name="Text Box 2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24" name="Text Box 2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25" name="Text Box 2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26" name="Text Box 2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27" name="Text Box 2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28" name="Text Box 2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29" name="Text Box 2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30" name="Text Box 24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31" name="Text Box 24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32" name="Text Box 24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33" name="Text Box 24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34" name="Text Box 2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35" name="Text Box 2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36" name="Text Box 2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37" name="Text Box 2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38" name="Text Box 2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39" name="Text Box 2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40" name="Text Box 2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41" name="Text Box 2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42" name="Text Box 2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43" name="Text Box 2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44" name="Text Box 2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45" name="Text Box 2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46" name="Text Box 2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47" name="Text Box 2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48" name="Text Box 2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49" name="Text Box 2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50" name="Text Box 2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51" name="Text Box 2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52" name="Text Box 2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53" name="Text Box 2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54" name="Text Box 2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55" name="Text Box 2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56" name="Text Box 2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57" name="Text Box 2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58" name="Text Box 2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5059" name="Text Box 27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5060" name="Text Box 280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5061" name="Text Box 28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5062" name="Text Box 28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5063" name="Text Box 28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5064" name="Text Box 28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5065" name="Text Box 28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66" name="Text Box 2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67" name="Text Box 2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68" name="Text Box 2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69" name="Text Box 2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70" name="Text Box 2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71" name="Text Box 2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72" name="Text Box 2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73" name="Text Box 2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74" name="Text Box 2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75" name="Text Box 2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76" name="Text Box 2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77" name="Text Box 3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78" name="Text Box 30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79" name="Text Box 30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80" name="Text Box 30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81" name="Text Box 30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82" name="Text Box 30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83" name="Text Box 30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84" name="Text Box 30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85" name="Text Box 30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86" name="Text Box 30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87" name="Text Box 31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88" name="Text Box 31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89" name="Text Box 31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90" name="Text Box 31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91" name="Text Box 31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92" name="Text Box 31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93" name="Text Box 31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94" name="Text Box 31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95" name="Text Box 3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96" name="Text Box 3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97" name="Text Box 3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98" name="Text Box 3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099" name="Text Box 3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100" name="Text Box 3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101" name="Text Box 3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102" name="Text Box 3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103" name="Text Box 3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104" name="Text Box 3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105" name="Text Box 3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106" name="Text Box 3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107" name="Text Box 3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108" name="Text Box 3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109" name="Text Box 3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110" name="Text Box 3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111" name="Text Box 3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112" name="Text Box 3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113" name="Text Box 3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114" name="Text Box 3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115" name="Text Box 3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116" name="Text Box 3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117" name="Text Box 3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118" name="Text Box 3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247650</xdr:colOff>
      <xdr:row>55</xdr:row>
      <xdr:rowOff>238125</xdr:rowOff>
    </xdr:to>
    <xdr:sp macro="" textlink="">
      <xdr:nvSpPr>
        <xdr:cNvPr id="5119" name="Text Box 3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5120" name="Text Box 52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5121" name="Text Box 530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238125</xdr:rowOff>
    </xdr:to>
    <xdr:sp macro="" textlink="">
      <xdr:nvSpPr>
        <xdr:cNvPr id="5122" name="Text Box 531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23" name="Text Box 53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24" name="Text Box 53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25" name="Text Box 53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26" name="Text Box 53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27" name="Text Box 53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28" name="Text Box 53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29" name="Text Box 53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30" name="Text Box 53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31" name="Text Box 54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32" name="Text Box 54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33" name="Text Box 54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34" name="Text Box 54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35" name="Text Box 54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36" name="Text Box 54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37" name="Text Box 54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38" name="Text Box 54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39" name="Text Box 54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40" name="Text Box 54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41" name="Text Box 55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42" name="Text Box 55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43" name="Text Box 55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44" name="Text Box 55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45" name="Text Box 55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46" name="Text Box 55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47" name="Text Box 55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48" name="Text Box 55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49" name="Text Box 55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50" name="Text Box 55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51" name="Text Box 56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52" name="Text Box 56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53" name="Text Box 56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54" name="Text Box 56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55" name="Text Box 56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56" name="Text Box 56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57" name="Text Box 56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58" name="Text Box 56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59" name="Text Box 56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60" name="Text Box 56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61" name="Text Box 57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62" name="Text Box 57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63" name="Text Box 57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64" name="Text Box 57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65" name="Text Box 57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66" name="Text Box 57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67" name="Text Box 57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68" name="Text Box 57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69" name="Text Box 57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70" name="Text Box 57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71" name="Text Box 58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72" name="Text Box 58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73" name="Text Box 58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74" name="Text Box 58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75" name="Text Box 58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76" name="Text Box 58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55</xdr:row>
      <xdr:rowOff>0</xdr:rowOff>
    </xdr:from>
    <xdr:to>
      <xdr:col>1</xdr:col>
      <xdr:colOff>257175</xdr:colOff>
      <xdr:row>55</xdr:row>
      <xdr:rowOff>238125</xdr:rowOff>
    </xdr:to>
    <xdr:sp macro="" textlink="">
      <xdr:nvSpPr>
        <xdr:cNvPr id="5177" name="Text Box 58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247650</xdr:rowOff>
    </xdr:to>
    <xdr:sp macro="" textlink="">
      <xdr:nvSpPr>
        <xdr:cNvPr id="5178" name="Text Box 469"/>
        <xdr:cNvSpPr txBox="1">
          <a:spLocks noChangeArrowheads="1"/>
        </xdr:cNvSpPr>
      </xdr:nvSpPr>
      <xdr:spPr bwMode="auto">
        <a:xfrm>
          <a:off x="575982" y="6373906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247650</xdr:rowOff>
    </xdr:to>
    <xdr:sp macro="" textlink="">
      <xdr:nvSpPr>
        <xdr:cNvPr id="5179" name="Text Box 470"/>
        <xdr:cNvSpPr txBox="1">
          <a:spLocks noChangeArrowheads="1"/>
        </xdr:cNvSpPr>
      </xdr:nvSpPr>
      <xdr:spPr bwMode="auto">
        <a:xfrm>
          <a:off x="575982" y="6373906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247650</xdr:rowOff>
    </xdr:to>
    <xdr:sp macro="" textlink="">
      <xdr:nvSpPr>
        <xdr:cNvPr id="5180" name="Text Box 469"/>
        <xdr:cNvSpPr txBox="1">
          <a:spLocks noChangeArrowheads="1"/>
        </xdr:cNvSpPr>
      </xdr:nvSpPr>
      <xdr:spPr bwMode="auto">
        <a:xfrm>
          <a:off x="575982" y="6373906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247650</xdr:rowOff>
    </xdr:to>
    <xdr:sp macro="" textlink="">
      <xdr:nvSpPr>
        <xdr:cNvPr id="5181" name="Text Box 470"/>
        <xdr:cNvSpPr txBox="1">
          <a:spLocks noChangeArrowheads="1"/>
        </xdr:cNvSpPr>
      </xdr:nvSpPr>
      <xdr:spPr bwMode="auto">
        <a:xfrm>
          <a:off x="575982" y="6373906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200025</xdr:rowOff>
    </xdr:to>
    <xdr:sp macro="" textlink="">
      <xdr:nvSpPr>
        <xdr:cNvPr id="5182" name="Text Box 81"/>
        <xdr:cNvSpPr txBox="1">
          <a:spLocks noChangeArrowheads="1"/>
        </xdr:cNvSpPr>
      </xdr:nvSpPr>
      <xdr:spPr bwMode="auto">
        <a:xfrm>
          <a:off x="575982" y="6373906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200025</xdr:rowOff>
    </xdr:to>
    <xdr:sp macro="" textlink="">
      <xdr:nvSpPr>
        <xdr:cNvPr id="5183" name="Text Box 82"/>
        <xdr:cNvSpPr txBox="1">
          <a:spLocks noChangeArrowheads="1"/>
        </xdr:cNvSpPr>
      </xdr:nvSpPr>
      <xdr:spPr bwMode="auto">
        <a:xfrm>
          <a:off x="575982" y="6373906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200025</xdr:rowOff>
    </xdr:to>
    <xdr:sp macro="" textlink="">
      <xdr:nvSpPr>
        <xdr:cNvPr id="5184" name="Text Box 81"/>
        <xdr:cNvSpPr txBox="1">
          <a:spLocks noChangeArrowheads="1"/>
        </xdr:cNvSpPr>
      </xdr:nvSpPr>
      <xdr:spPr bwMode="auto">
        <a:xfrm>
          <a:off x="575982" y="6373906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200025</xdr:rowOff>
    </xdr:to>
    <xdr:sp macro="" textlink="">
      <xdr:nvSpPr>
        <xdr:cNvPr id="5185" name="Text Box 82"/>
        <xdr:cNvSpPr txBox="1">
          <a:spLocks noChangeArrowheads="1"/>
        </xdr:cNvSpPr>
      </xdr:nvSpPr>
      <xdr:spPr bwMode="auto">
        <a:xfrm>
          <a:off x="575982" y="6373906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200025</xdr:rowOff>
    </xdr:to>
    <xdr:sp macro="" textlink="">
      <xdr:nvSpPr>
        <xdr:cNvPr id="5186" name="Text Box 81"/>
        <xdr:cNvSpPr txBox="1">
          <a:spLocks noChangeArrowheads="1"/>
        </xdr:cNvSpPr>
      </xdr:nvSpPr>
      <xdr:spPr bwMode="auto">
        <a:xfrm>
          <a:off x="575982" y="6373906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200025</xdr:rowOff>
    </xdr:to>
    <xdr:sp macro="" textlink="">
      <xdr:nvSpPr>
        <xdr:cNvPr id="5187" name="Text Box 82"/>
        <xdr:cNvSpPr txBox="1">
          <a:spLocks noChangeArrowheads="1"/>
        </xdr:cNvSpPr>
      </xdr:nvSpPr>
      <xdr:spPr bwMode="auto">
        <a:xfrm>
          <a:off x="575982" y="6373906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200025</xdr:rowOff>
    </xdr:to>
    <xdr:sp macro="" textlink="">
      <xdr:nvSpPr>
        <xdr:cNvPr id="5188" name="Text Box 81"/>
        <xdr:cNvSpPr txBox="1">
          <a:spLocks noChangeArrowheads="1"/>
        </xdr:cNvSpPr>
      </xdr:nvSpPr>
      <xdr:spPr bwMode="auto">
        <a:xfrm>
          <a:off x="575982" y="6373906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266700</xdr:colOff>
      <xdr:row>55</xdr:row>
      <xdr:rowOff>200025</xdr:rowOff>
    </xdr:to>
    <xdr:sp macro="" textlink="">
      <xdr:nvSpPr>
        <xdr:cNvPr id="5189" name="Text Box 82"/>
        <xdr:cNvSpPr txBox="1">
          <a:spLocks noChangeArrowheads="1"/>
        </xdr:cNvSpPr>
      </xdr:nvSpPr>
      <xdr:spPr bwMode="auto">
        <a:xfrm>
          <a:off x="575982" y="6373906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190" name="Text Box 148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191" name="Text Box 148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192" name="Text Box 148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193" name="Text Box 148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194" name="Text Box 148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195" name="Text Box 148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196" name="Text Box 148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197" name="Text Box 148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198" name="Text Box 148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199" name="Text Box 149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00" name="Text Box 149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01" name="Text Box 149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02" name="Text Box 149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03" name="Text Box 149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04" name="Text Box 149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05" name="Text Box 149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06" name="Text Box 149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07" name="Text Box 149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08" name="Text Box 149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09" name="Text Box 150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10" name="Text Box 150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11" name="Text Box 150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12" name="Text Box 150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13" name="Text Box 150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14" name="Text Box 150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15" name="Text Box 150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16" name="Text Box 150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17" name="Text Box 150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18" name="Text Box 150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19" name="Text Box 151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20" name="Text Box 151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21" name="Text Box 151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22" name="Text Box 151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23" name="Text Box 151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24" name="Text Box 151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25" name="Text Box 151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26" name="Text Box 151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27" name="Text Box 151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28" name="Text Box 151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29" name="Text Box 152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30" name="Text Box 152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31" name="Text Box 152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32" name="Text Box 152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33" name="Text Box 152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34" name="Text Box 152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35" name="Text Box 152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36" name="Text Box 152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37" name="Text Box 152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38" name="Text Box 152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39" name="Text Box 153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40" name="Text Box 153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41" name="Text Box 153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42" name="Text Box 153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43" name="Text Box 153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44" name="Text Box 153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45" name="Text Box 153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46" name="Text Box 153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47" name="Text Box 153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48" name="Text Box 153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49" name="Text Box 154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50" name="Text Box 154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51" name="Text Box 154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52" name="Text Box 154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53" name="Text Box 154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54" name="Text Box 154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55" name="Text Box 154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56" name="Text Box 154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57" name="Text Box 154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58" name="Text Box 154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59" name="Text Box 155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60" name="Text Box 155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61" name="Text Box 155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62" name="Text Box 155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63" name="Text Box 155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64" name="Text Box 155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65" name="Text Box 155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66" name="Text Box 155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67" name="Text Box 155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68" name="Text Box 155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69" name="Text Box 156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70" name="Text Box 156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71" name="Text Box 156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72" name="Text Box 156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73" name="Text Box 156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74" name="Text Box 156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75" name="Text Box 156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76" name="Text Box 156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77" name="Text Box 156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78" name="Text Box 156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79" name="Text Box 157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80" name="Text Box 157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81" name="Text Box 157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82" name="Text Box 157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83" name="Text Box 157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84" name="Text Box 157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55</xdr:row>
      <xdr:rowOff>0</xdr:rowOff>
    </xdr:from>
    <xdr:to>
      <xdr:col>1</xdr:col>
      <xdr:colOff>257175</xdr:colOff>
      <xdr:row>55</xdr:row>
      <xdr:rowOff>161925</xdr:rowOff>
    </xdr:to>
    <xdr:sp macro="" textlink="">
      <xdr:nvSpPr>
        <xdr:cNvPr id="5285" name="Text Box 157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286" name="Text Box 1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287" name="Text Box 1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288" name="Text Box 1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289" name="Text Box 1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290" name="Text Box 1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291" name="Text Box 2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292" name="Text Box 2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293" name="Text Box 2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294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295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296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297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298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299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00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01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02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03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04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05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06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07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08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09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10" name="Text Box 1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11" name="Text Box 1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12" name="Text Box 1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13" name="Text Box 1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14" name="Text Box 1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15" name="Text Box 2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16" name="Text Box 2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17" name="Text Box 2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18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19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20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21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22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23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24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25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26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27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28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29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30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31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32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33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34" name="Text Box 1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35" name="Text Box 1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36" name="Text Box 1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37" name="Text Box 1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38" name="Text Box 1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39" name="Text Box 2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40" name="Text Box 2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41" name="Text Box 2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42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43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44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45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46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47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48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49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50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51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52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53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54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55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56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57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58" name="Text Box 1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59" name="Text Box 1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60" name="Text Box 1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61" name="Text Box 1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62" name="Text Box 1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63" name="Text Box 2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64" name="Text Box 2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65" name="Text Box 2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66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67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68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69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70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71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72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73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74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75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76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77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78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79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80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81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82" name="Text Box 1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83" name="Text Box 1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84" name="Text Box 1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85" name="Text Box 1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86" name="Text Box 1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87" name="Text Box 2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88" name="Text Box 2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89" name="Text Box 2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90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91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92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93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94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95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96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97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98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399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00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01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02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03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04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05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06" name="Text Box 1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07" name="Text Box 1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08" name="Text Box 1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09" name="Text Box 1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10" name="Text Box 1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11" name="Text Box 2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12" name="Text Box 2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13" name="Text Box 2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14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15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16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17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18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19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20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21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22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23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24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25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26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27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28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29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30" name="Text Box 1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31" name="Text Box 1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32" name="Text Box 1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33" name="Text Box 1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34" name="Text Box 1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35" name="Text Box 2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36" name="Text Box 2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37" name="Text Box 2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38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39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40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41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42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43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44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45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46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47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48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49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50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51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52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53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54" name="Text Box 1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55" name="Text Box 1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56" name="Text Box 1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57" name="Text Box 1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58" name="Text Box 1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59" name="Text Box 2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60" name="Text Box 2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61" name="Text Box 2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62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63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64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65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66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67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68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69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70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71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72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73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74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75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76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477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478" name="Text Box 9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479" name="Text Box 9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480" name="Text Box 9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481" name="Text Box 10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482" name="Text Box 10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483" name="Text Box 10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484" name="Text Box 10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485" name="Text Box 10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486" name="Text Box 10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487" name="Text Box 10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488" name="Text Box 10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489" name="Text Box 10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490" name="Text Box 10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491" name="Text Box 11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492" name="Text Box 11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493" name="Text Box 11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494" name="Text Box 11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495" name="Text Box 11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496" name="Text Box 11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497" name="Text Box 11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498" name="Text Box 11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499" name="Text Box 11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500" name="Text Box 11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501" name="Text Box 12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502" name="Text Box 12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503" name="Text Box 12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504" name="Text Box 12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505" name="Text Box 12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506" name="Text Box 12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507" name="Text Box 12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508" name="Text Box 12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509" name="Text Box 12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510" name="Text Box 12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511" name="Text Box 13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512" name="Text Box 13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513" name="Text Box 13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514" name="Text Box 13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5515" name="Text Box 13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516" name="Text Box 8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517" name="Text Box 8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518" name="Text Box 8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161925</xdr:rowOff>
    </xdr:to>
    <xdr:sp macro="" textlink="">
      <xdr:nvSpPr>
        <xdr:cNvPr id="5519" name="Text Box 8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209550</xdr:rowOff>
    </xdr:to>
    <xdr:sp macro="" textlink="">
      <xdr:nvSpPr>
        <xdr:cNvPr id="5520" name="Text Box 139"/>
        <xdr:cNvSpPr txBox="1">
          <a:spLocks noChangeArrowheads="1"/>
        </xdr:cNvSpPr>
      </xdr:nvSpPr>
      <xdr:spPr bwMode="auto">
        <a:xfrm>
          <a:off x="575982" y="6373906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209550</xdr:rowOff>
    </xdr:to>
    <xdr:sp macro="" textlink="">
      <xdr:nvSpPr>
        <xdr:cNvPr id="5521" name="Text Box 140"/>
        <xdr:cNvSpPr txBox="1">
          <a:spLocks noChangeArrowheads="1"/>
        </xdr:cNvSpPr>
      </xdr:nvSpPr>
      <xdr:spPr bwMode="auto">
        <a:xfrm>
          <a:off x="575982" y="6373906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522" name="Text Box 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523" name="Text Box 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524" name="Text Box 1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525" name="Text Box 1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526" name="Text Box 1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527" name="Text Box 1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528" name="Text Box 1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29" name="Text Box 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30" name="Text Box 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31" name="Text Box 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32" name="Text Box 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33" name="Text Box 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34" name="Text Box 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35" name="Text Box 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36" name="Text Box 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37" name="Text Box 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38" name="Text Box 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39" name="Text Box 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40" name="Text Box 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41" name="Text Box 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42" name="Text Box 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43" name="Text Box 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44" name="Text Box 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45" name="Text Box 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46" name="Text Box 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47" name="Text Box 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48" name="Text Box 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49" name="Text Box 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50" name="Text Box 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51" name="Text Box 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52" name="Text Box 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53" name="Text Box 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54" name="Text Box 4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55" name="Text Box 4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56" name="Text Box 4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57" name="Text Box 4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58" name="Text Box 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59" name="Text Box 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60" name="Text Box 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61" name="Text Box 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62" name="Text Box 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63" name="Text Box 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64" name="Text Box 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65" name="Text Box 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66" name="Text Box 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67" name="Text Box 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68" name="Text Box 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69" name="Text Box 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70" name="Text Box 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71" name="Text Box 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72" name="Text Box 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73" name="Text Box 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74" name="Text Box 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75" name="Text Box 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76" name="Text Box 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77" name="Text Box 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78" name="Text Box 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79" name="Text Box 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80" name="Text Box 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81" name="Text Box 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82" name="Text Box 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583" name="Text Box 7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584" name="Text Box 7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585" name="Text Box 7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86" name="Text Box 7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87" name="Text Box 8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88" name="Text Box 8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89" name="Text Box 8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90" name="Text Box 8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91" name="Text Box 8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92" name="Text Box 8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93" name="Text Box 8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94" name="Text Box 8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95" name="Text Box 8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96" name="Text Box 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97" name="Text Box 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98" name="Text Box 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599" name="Text Box 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00" name="Text Box 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01" name="Text Box 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02" name="Text Box 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03" name="Text Box 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04" name="Text Box 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05" name="Text Box 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06" name="Text Box 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07" name="Text Box 1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08" name="Text Box 10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09" name="Text Box 10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10" name="Text Box 10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11" name="Text Box 10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12" name="Text Box 10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13" name="Text Box 10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14" name="Text Box 10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15" name="Text Box 10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16" name="Text Box 10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17" name="Text Box 11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18" name="Text Box 11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19" name="Text Box 11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20" name="Text Box 11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21" name="Text Box 11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22" name="Text Box 11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23" name="Text Box 11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24" name="Text Box 11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25" name="Text Box 1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26" name="Text Box 1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27" name="Text Box 1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28" name="Text Box 1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29" name="Text Box 1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30" name="Text Box 1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31" name="Text Box 1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32" name="Text Box 1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33" name="Text Box 1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34" name="Text Box 1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35" name="Text Box 1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36" name="Text Box 1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37" name="Text Box 1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38" name="Text Box 1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39" name="Text Box 1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40" name="Text Box 1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641" name="Text Box 13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642" name="Text Box 13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643" name="Text Box 142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644" name="Text Box 14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645" name="Text Box 14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646" name="Text Box 14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647" name="Text Box 14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48" name="Text Box 1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49" name="Text Box 1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50" name="Text Box 1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51" name="Text Box 1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52" name="Text Box 1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53" name="Text Box 1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54" name="Text Box 1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55" name="Text Box 1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56" name="Text Box 1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57" name="Text Box 1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58" name="Text Box 1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59" name="Text Box 1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60" name="Text Box 1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61" name="Text Box 1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62" name="Text Box 1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63" name="Text Box 1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64" name="Text Box 1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65" name="Text Box 1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66" name="Text Box 1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67" name="Text Box 1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68" name="Text Box 1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69" name="Text Box 1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70" name="Text Box 1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71" name="Text Box 1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72" name="Text Box 1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73" name="Text Box 17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74" name="Text Box 17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75" name="Text Box 17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76" name="Text Box 17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77" name="Text Box 17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78" name="Text Box 17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79" name="Text Box 17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80" name="Text Box 17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81" name="Text Box 18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82" name="Text Box 18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83" name="Text Box 18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84" name="Text Box 18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85" name="Text Box 18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86" name="Text Box 18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87" name="Text Box 18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88" name="Text Box 18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89" name="Text Box 18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90" name="Text Box 1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91" name="Text Box 1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92" name="Text Box 1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93" name="Text Box 1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94" name="Text Box 1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95" name="Text Box 1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96" name="Text Box 1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97" name="Text Box 1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98" name="Text Box 1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699" name="Text Box 1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00" name="Text Box 1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01" name="Text Box 2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702" name="Text Box 20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703" name="Text Box 20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704" name="Text Box 21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705" name="Text Box 21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706" name="Text Box 21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707" name="Text Box 21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708" name="Text Box 21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09" name="Text Box 2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10" name="Text Box 2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11" name="Text Box 2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12" name="Text Box 2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13" name="Text Box 2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14" name="Text Box 2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15" name="Text Box 2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16" name="Text Box 2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17" name="Text Box 2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18" name="Text Box 2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19" name="Text Box 2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20" name="Text Box 2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21" name="Text Box 2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22" name="Text Box 2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23" name="Text Box 2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24" name="Text Box 2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25" name="Text Box 2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26" name="Text Box 2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27" name="Text Box 2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28" name="Text Box 2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29" name="Text Box 2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30" name="Text Box 2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31" name="Text Box 2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32" name="Text Box 2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33" name="Text Box 2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34" name="Text Box 24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35" name="Text Box 24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36" name="Text Box 24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37" name="Text Box 24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38" name="Text Box 2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39" name="Text Box 2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40" name="Text Box 2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41" name="Text Box 2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42" name="Text Box 2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43" name="Text Box 2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44" name="Text Box 2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45" name="Text Box 2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46" name="Text Box 2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47" name="Text Box 2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48" name="Text Box 2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49" name="Text Box 2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50" name="Text Box 2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51" name="Text Box 2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52" name="Text Box 2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53" name="Text Box 2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54" name="Text Box 2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55" name="Text Box 2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56" name="Text Box 2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57" name="Text Box 2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58" name="Text Box 2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59" name="Text Box 2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60" name="Text Box 2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61" name="Text Box 2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62" name="Text Box 2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763" name="Text Box 27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764" name="Text Box 280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765" name="Text Box 28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766" name="Text Box 28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767" name="Text Box 28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768" name="Text Box 28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769" name="Text Box 28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70" name="Text Box 2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71" name="Text Box 2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72" name="Text Box 2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73" name="Text Box 2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74" name="Text Box 2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75" name="Text Box 2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76" name="Text Box 2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77" name="Text Box 2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78" name="Text Box 2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79" name="Text Box 2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80" name="Text Box 2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81" name="Text Box 3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82" name="Text Box 30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83" name="Text Box 30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84" name="Text Box 30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85" name="Text Box 30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86" name="Text Box 30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87" name="Text Box 30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88" name="Text Box 30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89" name="Text Box 30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90" name="Text Box 30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91" name="Text Box 31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92" name="Text Box 31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93" name="Text Box 31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94" name="Text Box 31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95" name="Text Box 31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96" name="Text Box 31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97" name="Text Box 31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98" name="Text Box 31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799" name="Text Box 3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00" name="Text Box 3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01" name="Text Box 3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02" name="Text Box 3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03" name="Text Box 3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04" name="Text Box 3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05" name="Text Box 3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06" name="Text Box 3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07" name="Text Box 3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08" name="Text Box 3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09" name="Text Box 3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10" name="Text Box 3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11" name="Text Box 3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12" name="Text Box 3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13" name="Text Box 3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14" name="Text Box 3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15" name="Text Box 3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16" name="Text Box 3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17" name="Text Box 3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18" name="Text Box 3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19" name="Text Box 3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20" name="Text Box 3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21" name="Text Box 3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22" name="Text Box 3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23" name="Text Box 3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246529</xdr:rowOff>
    </xdr:to>
    <xdr:sp macro="" textlink="">
      <xdr:nvSpPr>
        <xdr:cNvPr id="5824" name="Text Box 469"/>
        <xdr:cNvSpPr txBox="1">
          <a:spLocks noChangeArrowheads="1"/>
        </xdr:cNvSpPr>
      </xdr:nvSpPr>
      <xdr:spPr bwMode="auto">
        <a:xfrm>
          <a:off x="575982" y="6373906"/>
          <a:ext cx="76200" cy="246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246529</xdr:rowOff>
    </xdr:to>
    <xdr:sp macro="" textlink="">
      <xdr:nvSpPr>
        <xdr:cNvPr id="5825" name="Text Box 470"/>
        <xdr:cNvSpPr txBox="1">
          <a:spLocks noChangeArrowheads="1"/>
        </xdr:cNvSpPr>
      </xdr:nvSpPr>
      <xdr:spPr bwMode="auto">
        <a:xfrm>
          <a:off x="575982" y="6373906"/>
          <a:ext cx="76200" cy="246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826" name="Text Box 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827" name="Text Box 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828" name="Text Box 1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829" name="Text Box 1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830" name="Text Box 1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831" name="Text Box 1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832" name="Text Box 1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33" name="Text Box 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34" name="Text Box 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35" name="Text Box 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36" name="Text Box 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37" name="Text Box 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38" name="Text Box 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39" name="Text Box 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40" name="Text Box 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41" name="Text Box 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42" name="Text Box 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43" name="Text Box 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44" name="Text Box 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45" name="Text Box 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46" name="Text Box 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47" name="Text Box 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48" name="Text Box 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49" name="Text Box 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50" name="Text Box 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51" name="Text Box 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52" name="Text Box 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53" name="Text Box 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54" name="Text Box 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55" name="Text Box 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56" name="Text Box 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57" name="Text Box 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58" name="Text Box 4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59" name="Text Box 4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60" name="Text Box 4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61" name="Text Box 4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62" name="Text Box 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63" name="Text Box 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64" name="Text Box 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65" name="Text Box 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66" name="Text Box 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67" name="Text Box 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68" name="Text Box 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69" name="Text Box 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70" name="Text Box 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71" name="Text Box 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72" name="Text Box 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73" name="Text Box 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74" name="Text Box 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75" name="Text Box 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76" name="Text Box 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77" name="Text Box 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78" name="Text Box 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79" name="Text Box 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80" name="Text Box 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81" name="Text Box 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82" name="Text Box 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83" name="Text Box 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84" name="Text Box 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85" name="Text Box 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86" name="Text Box 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887" name="Text Box 7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888" name="Text Box 7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889" name="Text Box 7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90" name="Text Box 7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91" name="Text Box 8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92" name="Text Box 8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93" name="Text Box 8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94" name="Text Box 8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95" name="Text Box 8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96" name="Text Box 8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97" name="Text Box 8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98" name="Text Box 8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899" name="Text Box 8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00" name="Text Box 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01" name="Text Box 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02" name="Text Box 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03" name="Text Box 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04" name="Text Box 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05" name="Text Box 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06" name="Text Box 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07" name="Text Box 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08" name="Text Box 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09" name="Text Box 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10" name="Text Box 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11" name="Text Box 1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12" name="Text Box 10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13" name="Text Box 10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14" name="Text Box 10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15" name="Text Box 10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16" name="Text Box 10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17" name="Text Box 10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18" name="Text Box 10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19" name="Text Box 10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20" name="Text Box 10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21" name="Text Box 11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22" name="Text Box 11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23" name="Text Box 11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24" name="Text Box 11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25" name="Text Box 11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26" name="Text Box 11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27" name="Text Box 11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28" name="Text Box 11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29" name="Text Box 1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30" name="Text Box 1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31" name="Text Box 1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32" name="Text Box 1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33" name="Text Box 1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34" name="Text Box 1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35" name="Text Box 1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36" name="Text Box 1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37" name="Text Box 1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38" name="Text Box 1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39" name="Text Box 1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40" name="Text Box 1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41" name="Text Box 1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42" name="Text Box 1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43" name="Text Box 1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44" name="Text Box 1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945" name="Text Box 13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946" name="Text Box 13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947" name="Text Box 142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948" name="Text Box 14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949" name="Text Box 14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950" name="Text Box 14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5951" name="Text Box 14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52" name="Text Box 1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53" name="Text Box 1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54" name="Text Box 1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55" name="Text Box 1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56" name="Text Box 1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57" name="Text Box 1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58" name="Text Box 1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59" name="Text Box 1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60" name="Text Box 1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61" name="Text Box 1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62" name="Text Box 1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63" name="Text Box 1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64" name="Text Box 1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65" name="Text Box 1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66" name="Text Box 1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67" name="Text Box 1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68" name="Text Box 1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69" name="Text Box 1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70" name="Text Box 1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71" name="Text Box 1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72" name="Text Box 1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73" name="Text Box 1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74" name="Text Box 1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75" name="Text Box 1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76" name="Text Box 1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77" name="Text Box 17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78" name="Text Box 17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79" name="Text Box 17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80" name="Text Box 17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81" name="Text Box 17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82" name="Text Box 17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83" name="Text Box 17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84" name="Text Box 17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85" name="Text Box 18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86" name="Text Box 18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87" name="Text Box 18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88" name="Text Box 18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89" name="Text Box 18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90" name="Text Box 18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91" name="Text Box 18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92" name="Text Box 18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93" name="Text Box 18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94" name="Text Box 1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95" name="Text Box 1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96" name="Text Box 1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97" name="Text Box 1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98" name="Text Box 1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5999" name="Text Box 1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00" name="Text Box 1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01" name="Text Box 1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02" name="Text Box 1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03" name="Text Box 1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04" name="Text Box 1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05" name="Text Box 2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006" name="Text Box 20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007" name="Text Box 20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008" name="Text Box 21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009" name="Text Box 21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010" name="Text Box 21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011" name="Text Box 21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012" name="Text Box 21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13" name="Text Box 2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14" name="Text Box 2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15" name="Text Box 2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16" name="Text Box 2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17" name="Text Box 2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18" name="Text Box 2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19" name="Text Box 2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20" name="Text Box 2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21" name="Text Box 2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22" name="Text Box 2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23" name="Text Box 2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24" name="Text Box 2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25" name="Text Box 2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26" name="Text Box 2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27" name="Text Box 2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28" name="Text Box 2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29" name="Text Box 2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30" name="Text Box 2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31" name="Text Box 2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32" name="Text Box 2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33" name="Text Box 2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34" name="Text Box 2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35" name="Text Box 2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36" name="Text Box 2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37" name="Text Box 2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38" name="Text Box 24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39" name="Text Box 24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40" name="Text Box 24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41" name="Text Box 24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42" name="Text Box 2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43" name="Text Box 2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44" name="Text Box 2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45" name="Text Box 2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46" name="Text Box 2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47" name="Text Box 2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48" name="Text Box 2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49" name="Text Box 2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50" name="Text Box 2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51" name="Text Box 2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52" name="Text Box 2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53" name="Text Box 2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54" name="Text Box 2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55" name="Text Box 2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56" name="Text Box 2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57" name="Text Box 2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58" name="Text Box 2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59" name="Text Box 2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60" name="Text Box 2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61" name="Text Box 2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62" name="Text Box 2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63" name="Text Box 2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64" name="Text Box 2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65" name="Text Box 2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66" name="Text Box 2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067" name="Text Box 27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068" name="Text Box 280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069" name="Text Box 28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070" name="Text Box 28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071" name="Text Box 28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072" name="Text Box 28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073" name="Text Box 28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74" name="Text Box 2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75" name="Text Box 2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76" name="Text Box 2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77" name="Text Box 2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78" name="Text Box 2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79" name="Text Box 2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80" name="Text Box 2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81" name="Text Box 2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82" name="Text Box 2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83" name="Text Box 2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84" name="Text Box 2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85" name="Text Box 3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86" name="Text Box 30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87" name="Text Box 30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88" name="Text Box 30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89" name="Text Box 30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90" name="Text Box 30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91" name="Text Box 30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92" name="Text Box 30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93" name="Text Box 30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94" name="Text Box 30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95" name="Text Box 31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96" name="Text Box 31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97" name="Text Box 31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98" name="Text Box 31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099" name="Text Box 31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00" name="Text Box 31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01" name="Text Box 31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02" name="Text Box 31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03" name="Text Box 3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04" name="Text Box 3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05" name="Text Box 3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06" name="Text Box 3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07" name="Text Box 3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08" name="Text Box 3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09" name="Text Box 3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10" name="Text Box 3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11" name="Text Box 3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12" name="Text Box 3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13" name="Text Box 3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14" name="Text Box 3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15" name="Text Box 3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16" name="Text Box 3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17" name="Text Box 3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18" name="Text Box 3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19" name="Text Box 3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20" name="Text Box 3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21" name="Text Box 3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22" name="Text Box 3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23" name="Text Box 3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24" name="Text Box 3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25" name="Text Box 3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26" name="Text Box 3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27" name="Text Box 3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128" name="Text Box 52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129" name="Text Box 530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130" name="Text Box 531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31" name="Text Box 53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32" name="Text Box 53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33" name="Text Box 53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34" name="Text Box 53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35" name="Text Box 53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36" name="Text Box 53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37" name="Text Box 53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38" name="Text Box 53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39" name="Text Box 54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40" name="Text Box 54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41" name="Text Box 54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42" name="Text Box 54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43" name="Text Box 54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44" name="Text Box 54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45" name="Text Box 54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46" name="Text Box 54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47" name="Text Box 54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48" name="Text Box 54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49" name="Text Box 55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50" name="Text Box 55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51" name="Text Box 55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52" name="Text Box 55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53" name="Text Box 55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54" name="Text Box 55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55" name="Text Box 55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56" name="Text Box 55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57" name="Text Box 55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58" name="Text Box 55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59" name="Text Box 56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60" name="Text Box 56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61" name="Text Box 56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62" name="Text Box 56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63" name="Text Box 56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64" name="Text Box 56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65" name="Text Box 56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66" name="Text Box 56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67" name="Text Box 56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68" name="Text Box 56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69" name="Text Box 57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70" name="Text Box 57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71" name="Text Box 57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72" name="Text Box 57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73" name="Text Box 57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74" name="Text Box 57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75" name="Text Box 57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76" name="Text Box 57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77" name="Text Box 57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78" name="Text Box 57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79" name="Text Box 58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80" name="Text Box 58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81" name="Text Box 58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82" name="Text Box 58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83" name="Text Box 58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84" name="Text Box 58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185" name="Text Box 58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186" name="Text Box 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187" name="Text Box 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188" name="Text Box 1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189" name="Text Box 1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190" name="Text Box 1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191" name="Text Box 1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192" name="Text Box 1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93" name="Text Box 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94" name="Text Box 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95" name="Text Box 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96" name="Text Box 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97" name="Text Box 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98" name="Text Box 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199" name="Text Box 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00" name="Text Box 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01" name="Text Box 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02" name="Text Box 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03" name="Text Box 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04" name="Text Box 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05" name="Text Box 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06" name="Text Box 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07" name="Text Box 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08" name="Text Box 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09" name="Text Box 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10" name="Text Box 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11" name="Text Box 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12" name="Text Box 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13" name="Text Box 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14" name="Text Box 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15" name="Text Box 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16" name="Text Box 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17" name="Text Box 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18" name="Text Box 4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19" name="Text Box 4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20" name="Text Box 4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21" name="Text Box 4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22" name="Text Box 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23" name="Text Box 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24" name="Text Box 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25" name="Text Box 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26" name="Text Box 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27" name="Text Box 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28" name="Text Box 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29" name="Text Box 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30" name="Text Box 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31" name="Text Box 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32" name="Text Box 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33" name="Text Box 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34" name="Text Box 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35" name="Text Box 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36" name="Text Box 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37" name="Text Box 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38" name="Text Box 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39" name="Text Box 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40" name="Text Box 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41" name="Text Box 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42" name="Text Box 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43" name="Text Box 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44" name="Text Box 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45" name="Text Box 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46" name="Text Box 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247" name="Text Box 7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248" name="Text Box 7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249" name="Text Box 7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50" name="Text Box 7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51" name="Text Box 8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52" name="Text Box 8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53" name="Text Box 8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54" name="Text Box 8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55" name="Text Box 8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56" name="Text Box 8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57" name="Text Box 8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58" name="Text Box 8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59" name="Text Box 8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60" name="Text Box 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61" name="Text Box 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62" name="Text Box 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63" name="Text Box 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64" name="Text Box 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65" name="Text Box 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66" name="Text Box 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67" name="Text Box 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68" name="Text Box 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69" name="Text Box 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70" name="Text Box 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71" name="Text Box 1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72" name="Text Box 10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73" name="Text Box 10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74" name="Text Box 10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75" name="Text Box 10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76" name="Text Box 10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77" name="Text Box 10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78" name="Text Box 10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79" name="Text Box 10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80" name="Text Box 10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81" name="Text Box 11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82" name="Text Box 11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83" name="Text Box 11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84" name="Text Box 11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85" name="Text Box 11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86" name="Text Box 11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87" name="Text Box 11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88" name="Text Box 11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89" name="Text Box 1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90" name="Text Box 1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91" name="Text Box 1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92" name="Text Box 1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93" name="Text Box 1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94" name="Text Box 1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95" name="Text Box 1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96" name="Text Box 1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97" name="Text Box 1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98" name="Text Box 1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299" name="Text Box 1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00" name="Text Box 1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01" name="Text Box 1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02" name="Text Box 1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03" name="Text Box 1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04" name="Text Box 1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305" name="Text Box 13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306" name="Text Box 13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307" name="Text Box 142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308" name="Text Box 14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309" name="Text Box 14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310" name="Text Box 14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311" name="Text Box 14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12" name="Text Box 1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13" name="Text Box 1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14" name="Text Box 1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15" name="Text Box 1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16" name="Text Box 1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17" name="Text Box 1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18" name="Text Box 1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19" name="Text Box 1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20" name="Text Box 1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21" name="Text Box 1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22" name="Text Box 1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23" name="Text Box 1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24" name="Text Box 1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25" name="Text Box 1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26" name="Text Box 1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27" name="Text Box 1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28" name="Text Box 1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29" name="Text Box 1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30" name="Text Box 1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31" name="Text Box 1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32" name="Text Box 1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33" name="Text Box 1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34" name="Text Box 1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35" name="Text Box 1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36" name="Text Box 1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37" name="Text Box 17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38" name="Text Box 17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39" name="Text Box 17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40" name="Text Box 17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41" name="Text Box 17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42" name="Text Box 17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43" name="Text Box 17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44" name="Text Box 17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45" name="Text Box 18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46" name="Text Box 18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47" name="Text Box 18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48" name="Text Box 18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49" name="Text Box 18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50" name="Text Box 18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51" name="Text Box 18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52" name="Text Box 18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53" name="Text Box 18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54" name="Text Box 1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55" name="Text Box 1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56" name="Text Box 1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57" name="Text Box 1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58" name="Text Box 1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59" name="Text Box 1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60" name="Text Box 1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61" name="Text Box 1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62" name="Text Box 1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63" name="Text Box 1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64" name="Text Box 1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65" name="Text Box 2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366" name="Text Box 20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367" name="Text Box 20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368" name="Text Box 21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369" name="Text Box 21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370" name="Text Box 21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371" name="Text Box 21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372" name="Text Box 21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73" name="Text Box 2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74" name="Text Box 2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75" name="Text Box 2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76" name="Text Box 2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77" name="Text Box 2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78" name="Text Box 2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79" name="Text Box 2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80" name="Text Box 2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81" name="Text Box 2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82" name="Text Box 2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83" name="Text Box 2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84" name="Text Box 2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85" name="Text Box 2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86" name="Text Box 2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87" name="Text Box 2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88" name="Text Box 2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89" name="Text Box 2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90" name="Text Box 2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91" name="Text Box 2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92" name="Text Box 2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93" name="Text Box 2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94" name="Text Box 2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95" name="Text Box 2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96" name="Text Box 2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97" name="Text Box 2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98" name="Text Box 24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399" name="Text Box 24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00" name="Text Box 24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01" name="Text Box 24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02" name="Text Box 2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03" name="Text Box 2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04" name="Text Box 2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05" name="Text Box 2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06" name="Text Box 2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07" name="Text Box 2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08" name="Text Box 2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09" name="Text Box 2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10" name="Text Box 2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11" name="Text Box 2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12" name="Text Box 2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13" name="Text Box 2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14" name="Text Box 2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15" name="Text Box 2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16" name="Text Box 2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17" name="Text Box 2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18" name="Text Box 2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19" name="Text Box 2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20" name="Text Box 2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21" name="Text Box 2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22" name="Text Box 2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23" name="Text Box 2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24" name="Text Box 2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25" name="Text Box 2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26" name="Text Box 2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427" name="Text Box 27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428" name="Text Box 280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429" name="Text Box 28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430" name="Text Box 28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431" name="Text Box 28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432" name="Text Box 28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433" name="Text Box 28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34" name="Text Box 2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35" name="Text Box 2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36" name="Text Box 2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37" name="Text Box 2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38" name="Text Box 2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39" name="Text Box 2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40" name="Text Box 2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41" name="Text Box 2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42" name="Text Box 2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43" name="Text Box 2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44" name="Text Box 2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45" name="Text Box 3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46" name="Text Box 30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47" name="Text Box 30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48" name="Text Box 30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49" name="Text Box 30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50" name="Text Box 30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51" name="Text Box 30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52" name="Text Box 30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53" name="Text Box 30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54" name="Text Box 30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55" name="Text Box 31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56" name="Text Box 31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57" name="Text Box 31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58" name="Text Box 31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59" name="Text Box 31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60" name="Text Box 31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61" name="Text Box 31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62" name="Text Box 31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63" name="Text Box 3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64" name="Text Box 3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65" name="Text Box 3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66" name="Text Box 3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67" name="Text Box 3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68" name="Text Box 3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69" name="Text Box 3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70" name="Text Box 3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71" name="Text Box 3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72" name="Text Box 3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73" name="Text Box 3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74" name="Text Box 3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75" name="Text Box 3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76" name="Text Box 3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77" name="Text Box 3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78" name="Text Box 3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79" name="Text Box 3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80" name="Text Box 3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81" name="Text Box 3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82" name="Text Box 3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83" name="Text Box 3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84" name="Text Box 3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85" name="Text Box 3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86" name="Text Box 3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87" name="Text Box 3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246529</xdr:rowOff>
    </xdr:to>
    <xdr:sp macro="" textlink="">
      <xdr:nvSpPr>
        <xdr:cNvPr id="6488" name="Text Box 469"/>
        <xdr:cNvSpPr txBox="1">
          <a:spLocks noChangeArrowheads="1"/>
        </xdr:cNvSpPr>
      </xdr:nvSpPr>
      <xdr:spPr bwMode="auto">
        <a:xfrm>
          <a:off x="575982" y="6373906"/>
          <a:ext cx="76200" cy="246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246529</xdr:rowOff>
    </xdr:to>
    <xdr:sp macro="" textlink="">
      <xdr:nvSpPr>
        <xdr:cNvPr id="6489" name="Text Box 470"/>
        <xdr:cNvSpPr txBox="1">
          <a:spLocks noChangeArrowheads="1"/>
        </xdr:cNvSpPr>
      </xdr:nvSpPr>
      <xdr:spPr bwMode="auto">
        <a:xfrm>
          <a:off x="575982" y="6373906"/>
          <a:ext cx="76200" cy="246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490" name="Text Box 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491" name="Text Box 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492" name="Text Box 1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493" name="Text Box 1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494" name="Text Box 1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495" name="Text Box 1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496" name="Text Box 1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97" name="Text Box 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98" name="Text Box 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499" name="Text Box 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00" name="Text Box 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01" name="Text Box 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02" name="Text Box 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03" name="Text Box 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04" name="Text Box 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05" name="Text Box 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06" name="Text Box 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07" name="Text Box 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08" name="Text Box 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09" name="Text Box 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10" name="Text Box 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11" name="Text Box 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12" name="Text Box 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13" name="Text Box 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14" name="Text Box 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15" name="Text Box 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16" name="Text Box 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17" name="Text Box 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18" name="Text Box 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19" name="Text Box 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20" name="Text Box 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21" name="Text Box 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22" name="Text Box 4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23" name="Text Box 4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24" name="Text Box 4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25" name="Text Box 4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26" name="Text Box 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27" name="Text Box 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28" name="Text Box 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29" name="Text Box 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30" name="Text Box 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31" name="Text Box 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32" name="Text Box 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33" name="Text Box 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34" name="Text Box 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35" name="Text Box 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36" name="Text Box 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37" name="Text Box 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38" name="Text Box 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39" name="Text Box 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40" name="Text Box 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41" name="Text Box 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42" name="Text Box 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43" name="Text Box 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44" name="Text Box 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45" name="Text Box 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46" name="Text Box 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47" name="Text Box 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48" name="Text Box 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49" name="Text Box 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50" name="Text Box 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551" name="Text Box 7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552" name="Text Box 7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553" name="Text Box 7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54" name="Text Box 7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55" name="Text Box 8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56" name="Text Box 8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57" name="Text Box 8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58" name="Text Box 8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59" name="Text Box 8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60" name="Text Box 8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61" name="Text Box 8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62" name="Text Box 8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63" name="Text Box 8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64" name="Text Box 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65" name="Text Box 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66" name="Text Box 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67" name="Text Box 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68" name="Text Box 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69" name="Text Box 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70" name="Text Box 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71" name="Text Box 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72" name="Text Box 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73" name="Text Box 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74" name="Text Box 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75" name="Text Box 1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76" name="Text Box 10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77" name="Text Box 10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78" name="Text Box 10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79" name="Text Box 10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80" name="Text Box 10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81" name="Text Box 10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82" name="Text Box 10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83" name="Text Box 10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84" name="Text Box 10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85" name="Text Box 11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86" name="Text Box 11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87" name="Text Box 11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88" name="Text Box 11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89" name="Text Box 11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90" name="Text Box 11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91" name="Text Box 11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92" name="Text Box 11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93" name="Text Box 1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94" name="Text Box 1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95" name="Text Box 1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96" name="Text Box 1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97" name="Text Box 1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98" name="Text Box 1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599" name="Text Box 1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00" name="Text Box 1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01" name="Text Box 1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02" name="Text Box 1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03" name="Text Box 1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04" name="Text Box 1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05" name="Text Box 1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06" name="Text Box 1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07" name="Text Box 1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08" name="Text Box 1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609" name="Text Box 13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610" name="Text Box 13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611" name="Text Box 142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612" name="Text Box 14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613" name="Text Box 14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614" name="Text Box 14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615" name="Text Box 14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16" name="Text Box 1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17" name="Text Box 1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18" name="Text Box 1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19" name="Text Box 1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20" name="Text Box 1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21" name="Text Box 1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22" name="Text Box 1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23" name="Text Box 1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24" name="Text Box 1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25" name="Text Box 1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26" name="Text Box 1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27" name="Text Box 1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28" name="Text Box 1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29" name="Text Box 1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30" name="Text Box 1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31" name="Text Box 1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32" name="Text Box 1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33" name="Text Box 1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34" name="Text Box 1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35" name="Text Box 1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36" name="Text Box 1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37" name="Text Box 1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38" name="Text Box 1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39" name="Text Box 1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40" name="Text Box 1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41" name="Text Box 17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42" name="Text Box 17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43" name="Text Box 17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44" name="Text Box 17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45" name="Text Box 17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46" name="Text Box 17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47" name="Text Box 17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48" name="Text Box 17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49" name="Text Box 18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50" name="Text Box 18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51" name="Text Box 18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52" name="Text Box 18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53" name="Text Box 18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54" name="Text Box 18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55" name="Text Box 18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56" name="Text Box 18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57" name="Text Box 18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58" name="Text Box 1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59" name="Text Box 1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60" name="Text Box 1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61" name="Text Box 1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62" name="Text Box 1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63" name="Text Box 1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64" name="Text Box 1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65" name="Text Box 1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66" name="Text Box 1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67" name="Text Box 1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68" name="Text Box 1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69" name="Text Box 2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670" name="Text Box 20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671" name="Text Box 20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672" name="Text Box 21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673" name="Text Box 21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674" name="Text Box 21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675" name="Text Box 21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676" name="Text Box 21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77" name="Text Box 2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78" name="Text Box 2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79" name="Text Box 2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80" name="Text Box 2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81" name="Text Box 2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82" name="Text Box 2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83" name="Text Box 2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84" name="Text Box 2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85" name="Text Box 2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86" name="Text Box 2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87" name="Text Box 2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88" name="Text Box 2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89" name="Text Box 2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90" name="Text Box 2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91" name="Text Box 2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92" name="Text Box 2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93" name="Text Box 2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94" name="Text Box 2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95" name="Text Box 2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96" name="Text Box 2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97" name="Text Box 2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98" name="Text Box 2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699" name="Text Box 2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00" name="Text Box 2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01" name="Text Box 2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02" name="Text Box 24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03" name="Text Box 24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04" name="Text Box 24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05" name="Text Box 24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06" name="Text Box 2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07" name="Text Box 2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08" name="Text Box 2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09" name="Text Box 2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10" name="Text Box 2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11" name="Text Box 2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12" name="Text Box 2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13" name="Text Box 2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14" name="Text Box 2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15" name="Text Box 2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16" name="Text Box 2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17" name="Text Box 2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18" name="Text Box 2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19" name="Text Box 2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20" name="Text Box 2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21" name="Text Box 2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22" name="Text Box 2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23" name="Text Box 2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24" name="Text Box 2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25" name="Text Box 2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26" name="Text Box 2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27" name="Text Box 2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28" name="Text Box 2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29" name="Text Box 2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30" name="Text Box 2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731" name="Text Box 27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732" name="Text Box 280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733" name="Text Box 28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734" name="Text Box 28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735" name="Text Box 28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736" name="Text Box 28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737" name="Text Box 28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38" name="Text Box 2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39" name="Text Box 2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40" name="Text Box 2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41" name="Text Box 2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42" name="Text Box 2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43" name="Text Box 2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44" name="Text Box 2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45" name="Text Box 2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46" name="Text Box 2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47" name="Text Box 2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48" name="Text Box 2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49" name="Text Box 3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50" name="Text Box 30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51" name="Text Box 30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52" name="Text Box 30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53" name="Text Box 30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54" name="Text Box 30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55" name="Text Box 30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56" name="Text Box 30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57" name="Text Box 30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58" name="Text Box 30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59" name="Text Box 31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60" name="Text Box 31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61" name="Text Box 31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62" name="Text Box 31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63" name="Text Box 31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64" name="Text Box 31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65" name="Text Box 31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66" name="Text Box 31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67" name="Text Box 3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68" name="Text Box 3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69" name="Text Box 3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70" name="Text Box 3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71" name="Text Box 3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72" name="Text Box 3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73" name="Text Box 3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74" name="Text Box 3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75" name="Text Box 3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76" name="Text Box 3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77" name="Text Box 3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78" name="Text Box 3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79" name="Text Box 3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80" name="Text Box 3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81" name="Text Box 3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82" name="Text Box 3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83" name="Text Box 3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84" name="Text Box 3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85" name="Text Box 3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86" name="Text Box 3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87" name="Text Box 3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88" name="Text Box 3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89" name="Text Box 3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90" name="Text Box 3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65</xdr:row>
      <xdr:rowOff>238125</xdr:rowOff>
    </xdr:to>
    <xdr:sp macro="" textlink="">
      <xdr:nvSpPr>
        <xdr:cNvPr id="6791" name="Text Box 3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792" name="Text Box 52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793" name="Text Box 530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238125</xdr:rowOff>
    </xdr:to>
    <xdr:sp macro="" textlink="">
      <xdr:nvSpPr>
        <xdr:cNvPr id="6794" name="Text Box 531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795" name="Text Box 53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796" name="Text Box 53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797" name="Text Box 53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798" name="Text Box 53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799" name="Text Box 53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00" name="Text Box 53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01" name="Text Box 53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02" name="Text Box 53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03" name="Text Box 54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04" name="Text Box 54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05" name="Text Box 54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06" name="Text Box 54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07" name="Text Box 54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08" name="Text Box 54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09" name="Text Box 54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10" name="Text Box 54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11" name="Text Box 54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12" name="Text Box 54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13" name="Text Box 55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14" name="Text Box 55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15" name="Text Box 55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16" name="Text Box 55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17" name="Text Box 55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18" name="Text Box 55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19" name="Text Box 55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20" name="Text Box 55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21" name="Text Box 55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22" name="Text Box 55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23" name="Text Box 56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24" name="Text Box 56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25" name="Text Box 56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26" name="Text Box 56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27" name="Text Box 56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28" name="Text Box 56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29" name="Text Box 56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30" name="Text Box 56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31" name="Text Box 56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32" name="Text Box 56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33" name="Text Box 57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34" name="Text Box 57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35" name="Text Box 57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36" name="Text Box 57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37" name="Text Box 57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38" name="Text Box 57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39" name="Text Box 57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40" name="Text Box 57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41" name="Text Box 57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42" name="Text Box 57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43" name="Text Box 58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44" name="Text Box 58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45" name="Text Box 58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46" name="Text Box 58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47" name="Text Box 58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48" name="Text Box 58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65</xdr:row>
      <xdr:rowOff>238125</xdr:rowOff>
    </xdr:to>
    <xdr:sp macro="" textlink="">
      <xdr:nvSpPr>
        <xdr:cNvPr id="6849" name="Text Box 58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247650</xdr:rowOff>
    </xdr:to>
    <xdr:sp macro="" textlink="">
      <xdr:nvSpPr>
        <xdr:cNvPr id="6850" name="Text Box 469"/>
        <xdr:cNvSpPr txBox="1">
          <a:spLocks noChangeArrowheads="1"/>
        </xdr:cNvSpPr>
      </xdr:nvSpPr>
      <xdr:spPr bwMode="auto">
        <a:xfrm>
          <a:off x="575982" y="6373906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247650</xdr:rowOff>
    </xdr:to>
    <xdr:sp macro="" textlink="">
      <xdr:nvSpPr>
        <xdr:cNvPr id="6851" name="Text Box 470"/>
        <xdr:cNvSpPr txBox="1">
          <a:spLocks noChangeArrowheads="1"/>
        </xdr:cNvSpPr>
      </xdr:nvSpPr>
      <xdr:spPr bwMode="auto">
        <a:xfrm>
          <a:off x="575982" y="6373906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247650</xdr:rowOff>
    </xdr:to>
    <xdr:sp macro="" textlink="">
      <xdr:nvSpPr>
        <xdr:cNvPr id="6852" name="Text Box 469"/>
        <xdr:cNvSpPr txBox="1">
          <a:spLocks noChangeArrowheads="1"/>
        </xdr:cNvSpPr>
      </xdr:nvSpPr>
      <xdr:spPr bwMode="auto">
        <a:xfrm>
          <a:off x="575982" y="6373906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247650</xdr:rowOff>
    </xdr:to>
    <xdr:sp macro="" textlink="">
      <xdr:nvSpPr>
        <xdr:cNvPr id="6853" name="Text Box 470"/>
        <xdr:cNvSpPr txBox="1">
          <a:spLocks noChangeArrowheads="1"/>
        </xdr:cNvSpPr>
      </xdr:nvSpPr>
      <xdr:spPr bwMode="auto">
        <a:xfrm>
          <a:off x="575982" y="6373906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200025</xdr:rowOff>
    </xdr:to>
    <xdr:sp macro="" textlink="">
      <xdr:nvSpPr>
        <xdr:cNvPr id="6854" name="Text Box 81"/>
        <xdr:cNvSpPr txBox="1">
          <a:spLocks noChangeArrowheads="1"/>
        </xdr:cNvSpPr>
      </xdr:nvSpPr>
      <xdr:spPr bwMode="auto">
        <a:xfrm>
          <a:off x="575982" y="6373906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200025</xdr:rowOff>
    </xdr:to>
    <xdr:sp macro="" textlink="">
      <xdr:nvSpPr>
        <xdr:cNvPr id="6855" name="Text Box 82"/>
        <xdr:cNvSpPr txBox="1">
          <a:spLocks noChangeArrowheads="1"/>
        </xdr:cNvSpPr>
      </xdr:nvSpPr>
      <xdr:spPr bwMode="auto">
        <a:xfrm>
          <a:off x="575982" y="6373906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200025</xdr:rowOff>
    </xdr:to>
    <xdr:sp macro="" textlink="">
      <xdr:nvSpPr>
        <xdr:cNvPr id="6856" name="Text Box 81"/>
        <xdr:cNvSpPr txBox="1">
          <a:spLocks noChangeArrowheads="1"/>
        </xdr:cNvSpPr>
      </xdr:nvSpPr>
      <xdr:spPr bwMode="auto">
        <a:xfrm>
          <a:off x="575982" y="6373906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200025</xdr:rowOff>
    </xdr:to>
    <xdr:sp macro="" textlink="">
      <xdr:nvSpPr>
        <xdr:cNvPr id="6857" name="Text Box 82"/>
        <xdr:cNvSpPr txBox="1">
          <a:spLocks noChangeArrowheads="1"/>
        </xdr:cNvSpPr>
      </xdr:nvSpPr>
      <xdr:spPr bwMode="auto">
        <a:xfrm>
          <a:off x="575982" y="6373906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200025</xdr:rowOff>
    </xdr:to>
    <xdr:sp macro="" textlink="">
      <xdr:nvSpPr>
        <xdr:cNvPr id="6858" name="Text Box 81"/>
        <xdr:cNvSpPr txBox="1">
          <a:spLocks noChangeArrowheads="1"/>
        </xdr:cNvSpPr>
      </xdr:nvSpPr>
      <xdr:spPr bwMode="auto">
        <a:xfrm>
          <a:off x="575982" y="6373906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200025</xdr:rowOff>
    </xdr:to>
    <xdr:sp macro="" textlink="">
      <xdr:nvSpPr>
        <xdr:cNvPr id="6859" name="Text Box 82"/>
        <xdr:cNvSpPr txBox="1">
          <a:spLocks noChangeArrowheads="1"/>
        </xdr:cNvSpPr>
      </xdr:nvSpPr>
      <xdr:spPr bwMode="auto">
        <a:xfrm>
          <a:off x="575982" y="6373906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200025</xdr:rowOff>
    </xdr:to>
    <xdr:sp macro="" textlink="">
      <xdr:nvSpPr>
        <xdr:cNvPr id="6860" name="Text Box 81"/>
        <xdr:cNvSpPr txBox="1">
          <a:spLocks noChangeArrowheads="1"/>
        </xdr:cNvSpPr>
      </xdr:nvSpPr>
      <xdr:spPr bwMode="auto">
        <a:xfrm>
          <a:off x="575982" y="6373906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65</xdr:row>
      <xdr:rowOff>0</xdr:rowOff>
    </xdr:from>
    <xdr:to>
      <xdr:col>1</xdr:col>
      <xdr:colOff>266700</xdr:colOff>
      <xdr:row>65</xdr:row>
      <xdr:rowOff>200025</xdr:rowOff>
    </xdr:to>
    <xdr:sp macro="" textlink="">
      <xdr:nvSpPr>
        <xdr:cNvPr id="6861" name="Text Box 82"/>
        <xdr:cNvSpPr txBox="1">
          <a:spLocks noChangeArrowheads="1"/>
        </xdr:cNvSpPr>
      </xdr:nvSpPr>
      <xdr:spPr bwMode="auto">
        <a:xfrm>
          <a:off x="575982" y="6373906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62" name="Text Box 148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63" name="Text Box 148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64" name="Text Box 148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65" name="Text Box 148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66" name="Text Box 148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67" name="Text Box 148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68" name="Text Box 148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69" name="Text Box 148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70" name="Text Box 148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71" name="Text Box 149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72" name="Text Box 149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73" name="Text Box 149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74" name="Text Box 149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75" name="Text Box 149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76" name="Text Box 149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77" name="Text Box 149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78" name="Text Box 149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79" name="Text Box 149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80" name="Text Box 149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81" name="Text Box 150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82" name="Text Box 150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83" name="Text Box 150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84" name="Text Box 150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85" name="Text Box 150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86" name="Text Box 150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87" name="Text Box 150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88" name="Text Box 150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89" name="Text Box 150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90" name="Text Box 150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91" name="Text Box 151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92" name="Text Box 151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93" name="Text Box 151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94" name="Text Box 151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95" name="Text Box 151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96" name="Text Box 151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97" name="Text Box 151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98" name="Text Box 151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899" name="Text Box 151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00" name="Text Box 151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01" name="Text Box 152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02" name="Text Box 152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03" name="Text Box 152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04" name="Text Box 152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05" name="Text Box 152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06" name="Text Box 152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07" name="Text Box 152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08" name="Text Box 152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09" name="Text Box 152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10" name="Text Box 152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11" name="Text Box 153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12" name="Text Box 153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13" name="Text Box 153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14" name="Text Box 153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15" name="Text Box 153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16" name="Text Box 153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17" name="Text Box 153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18" name="Text Box 153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19" name="Text Box 153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20" name="Text Box 153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21" name="Text Box 154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22" name="Text Box 154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23" name="Text Box 154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24" name="Text Box 154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25" name="Text Box 154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26" name="Text Box 154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27" name="Text Box 154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28" name="Text Box 154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29" name="Text Box 154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30" name="Text Box 154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31" name="Text Box 155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32" name="Text Box 155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33" name="Text Box 155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34" name="Text Box 155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35" name="Text Box 155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36" name="Text Box 155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37" name="Text Box 155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38" name="Text Box 155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39" name="Text Box 155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40" name="Text Box 155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41" name="Text Box 156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42" name="Text Box 156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43" name="Text Box 156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44" name="Text Box 156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45" name="Text Box 156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46" name="Text Box 156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47" name="Text Box 156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48" name="Text Box 156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49" name="Text Box 156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50" name="Text Box 156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51" name="Text Box 157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52" name="Text Box 157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53" name="Text Box 157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54" name="Text Box 157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55" name="Text Box 157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56" name="Text Box 157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257175</xdr:colOff>
      <xdr:row>65</xdr:row>
      <xdr:rowOff>161925</xdr:rowOff>
    </xdr:to>
    <xdr:sp macro="" textlink="">
      <xdr:nvSpPr>
        <xdr:cNvPr id="6957" name="Text Box 157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58" name="Text Box 1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59" name="Text Box 1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60" name="Text Box 1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61" name="Text Box 1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62" name="Text Box 1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63" name="Text Box 2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64" name="Text Box 2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65" name="Text Box 2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66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67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68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69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70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71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72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73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74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75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76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77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78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79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80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81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82" name="Text Box 1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83" name="Text Box 1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84" name="Text Box 1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85" name="Text Box 1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86" name="Text Box 1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87" name="Text Box 2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88" name="Text Box 2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89" name="Text Box 2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90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91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92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93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94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95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96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97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98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6999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00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01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02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03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04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05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06" name="Text Box 1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07" name="Text Box 1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08" name="Text Box 1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09" name="Text Box 1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10" name="Text Box 1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11" name="Text Box 2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12" name="Text Box 2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13" name="Text Box 2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14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15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16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17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18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19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20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21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22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23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24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25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26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27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28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29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30" name="Text Box 1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31" name="Text Box 1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32" name="Text Box 1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33" name="Text Box 1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34" name="Text Box 1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35" name="Text Box 2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36" name="Text Box 2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37" name="Text Box 2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38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39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40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41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42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43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44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45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46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47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48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49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50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51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52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53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54" name="Text Box 1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55" name="Text Box 1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56" name="Text Box 1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57" name="Text Box 1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58" name="Text Box 1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59" name="Text Box 2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60" name="Text Box 2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61" name="Text Box 2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62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63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64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65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66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67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68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69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70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71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72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73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74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75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76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77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78" name="Text Box 1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79" name="Text Box 1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80" name="Text Box 1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81" name="Text Box 1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82" name="Text Box 1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83" name="Text Box 2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84" name="Text Box 2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85" name="Text Box 2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86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87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88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89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90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91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92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93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94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95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96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97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98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099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00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01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02" name="Text Box 1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03" name="Text Box 1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04" name="Text Box 1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05" name="Text Box 1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06" name="Text Box 1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07" name="Text Box 2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08" name="Text Box 2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09" name="Text Box 2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10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11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12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13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14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15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16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17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18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19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20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21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22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23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24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25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26" name="Text Box 1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27" name="Text Box 1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28" name="Text Box 1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29" name="Text Box 1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30" name="Text Box 1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31" name="Text Box 2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32" name="Text Box 2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33" name="Text Box 2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34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35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36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37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38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39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40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41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42" name="Text Box 403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43" name="Text Box 404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44" name="Text Box 405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45" name="Text Box 406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46" name="Text Box 407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47" name="Text Box 408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48" name="Text Box 409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49" name="Text Box 410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50" name="Text Box 9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51" name="Text Box 9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52" name="Text Box 9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53" name="Text Box 10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54" name="Text Box 10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55" name="Text Box 10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56" name="Text Box 10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57" name="Text Box 10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58" name="Text Box 10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59" name="Text Box 10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60" name="Text Box 10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61" name="Text Box 10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62" name="Text Box 10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63" name="Text Box 11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64" name="Text Box 11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65" name="Text Box 11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66" name="Text Box 11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67" name="Text Box 11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68" name="Text Box 11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69" name="Text Box 11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70" name="Text Box 11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71" name="Text Box 11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72" name="Text Box 11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73" name="Text Box 12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74" name="Text Box 12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75" name="Text Box 12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76" name="Text Box 12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77" name="Text Box 12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78" name="Text Box 12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79" name="Text Box 12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80" name="Text Box 12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81" name="Text Box 12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82" name="Text Box 12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83" name="Text Box 13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84" name="Text Box 13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85" name="Text Box 13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86" name="Text Box 13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7187" name="Text Box 13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88" name="Text Box 8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89" name="Text Box 8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90" name="Text Box 81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161925</xdr:rowOff>
    </xdr:to>
    <xdr:sp macro="" textlink="">
      <xdr:nvSpPr>
        <xdr:cNvPr id="7191" name="Text Box 82"/>
        <xdr:cNvSpPr txBox="1">
          <a:spLocks noChangeArrowheads="1"/>
        </xdr:cNvSpPr>
      </xdr:nvSpPr>
      <xdr:spPr bwMode="auto">
        <a:xfrm>
          <a:off x="575982" y="6373906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3361</xdr:rowOff>
    </xdr:to>
    <xdr:sp macro="" textlink="">
      <xdr:nvSpPr>
        <xdr:cNvPr id="7192" name="Text Box 139"/>
        <xdr:cNvSpPr txBox="1">
          <a:spLocks noChangeArrowheads="1"/>
        </xdr:cNvSpPr>
      </xdr:nvSpPr>
      <xdr:spPr bwMode="auto">
        <a:xfrm>
          <a:off x="575982" y="6373906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3361</xdr:rowOff>
    </xdr:to>
    <xdr:sp macro="" textlink="">
      <xdr:nvSpPr>
        <xdr:cNvPr id="7193" name="Text Box 140"/>
        <xdr:cNvSpPr txBox="1">
          <a:spLocks noChangeArrowheads="1"/>
        </xdr:cNvSpPr>
      </xdr:nvSpPr>
      <xdr:spPr bwMode="auto">
        <a:xfrm>
          <a:off x="575982" y="6373906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194" name="Text Box 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195" name="Text Box 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196" name="Text Box 1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197" name="Text Box 1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198" name="Text Box 1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199" name="Text Box 1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200" name="Text Box 1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01" name="Text Box 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02" name="Text Box 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03" name="Text Box 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04" name="Text Box 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05" name="Text Box 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06" name="Text Box 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07" name="Text Box 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08" name="Text Box 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09" name="Text Box 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10" name="Text Box 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11" name="Text Box 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12" name="Text Box 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13" name="Text Box 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14" name="Text Box 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15" name="Text Box 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16" name="Text Box 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17" name="Text Box 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18" name="Text Box 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19" name="Text Box 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20" name="Text Box 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21" name="Text Box 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22" name="Text Box 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23" name="Text Box 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24" name="Text Box 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25" name="Text Box 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26" name="Text Box 4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27" name="Text Box 4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28" name="Text Box 4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29" name="Text Box 4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30" name="Text Box 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31" name="Text Box 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32" name="Text Box 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33" name="Text Box 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34" name="Text Box 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35" name="Text Box 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36" name="Text Box 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37" name="Text Box 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38" name="Text Box 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39" name="Text Box 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40" name="Text Box 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41" name="Text Box 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42" name="Text Box 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43" name="Text Box 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44" name="Text Box 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45" name="Text Box 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46" name="Text Box 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47" name="Text Box 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48" name="Text Box 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49" name="Text Box 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50" name="Text Box 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51" name="Text Box 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52" name="Text Box 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53" name="Text Box 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54" name="Text Box 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255" name="Text Box 7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256" name="Text Box 7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257" name="Text Box 7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58" name="Text Box 7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59" name="Text Box 8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60" name="Text Box 8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61" name="Text Box 8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62" name="Text Box 8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63" name="Text Box 8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64" name="Text Box 8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65" name="Text Box 8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66" name="Text Box 8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67" name="Text Box 8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68" name="Text Box 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69" name="Text Box 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70" name="Text Box 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71" name="Text Box 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72" name="Text Box 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73" name="Text Box 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74" name="Text Box 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75" name="Text Box 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76" name="Text Box 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77" name="Text Box 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78" name="Text Box 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79" name="Text Box 1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80" name="Text Box 10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81" name="Text Box 10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82" name="Text Box 10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83" name="Text Box 10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84" name="Text Box 10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85" name="Text Box 10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86" name="Text Box 10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87" name="Text Box 10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88" name="Text Box 10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89" name="Text Box 11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90" name="Text Box 11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91" name="Text Box 11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92" name="Text Box 11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93" name="Text Box 11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94" name="Text Box 11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95" name="Text Box 11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96" name="Text Box 11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97" name="Text Box 1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98" name="Text Box 1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299" name="Text Box 1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00" name="Text Box 1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01" name="Text Box 1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02" name="Text Box 1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03" name="Text Box 1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04" name="Text Box 1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05" name="Text Box 1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06" name="Text Box 1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07" name="Text Box 1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08" name="Text Box 1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09" name="Text Box 1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10" name="Text Box 1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11" name="Text Box 1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12" name="Text Box 1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313" name="Text Box 13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314" name="Text Box 13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315" name="Text Box 142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316" name="Text Box 14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317" name="Text Box 14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318" name="Text Box 14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319" name="Text Box 14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20" name="Text Box 1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21" name="Text Box 1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22" name="Text Box 1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23" name="Text Box 1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24" name="Text Box 1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25" name="Text Box 1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26" name="Text Box 1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27" name="Text Box 1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28" name="Text Box 1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29" name="Text Box 1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30" name="Text Box 1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31" name="Text Box 1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32" name="Text Box 1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33" name="Text Box 1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34" name="Text Box 1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35" name="Text Box 1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36" name="Text Box 1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37" name="Text Box 1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38" name="Text Box 1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39" name="Text Box 1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40" name="Text Box 1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41" name="Text Box 1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42" name="Text Box 1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43" name="Text Box 1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44" name="Text Box 1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45" name="Text Box 17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46" name="Text Box 17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47" name="Text Box 17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48" name="Text Box 17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49" name="Text Box 17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50" name="Text Box 17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51" name="Text Box 17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52" name="Text Box 17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53" name="Text Box 18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54" name="Text Box 18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55" name="Text Box 18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56" name="Text Box 18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57" name="Text Box 18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58" name="Text Box 18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59" name="Text Box 18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60" name="Text Box 18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61" name="Text Box 18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62" name="Text Box 1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63" name="Text Box 1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64" name="Text Box 1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65" name="Text Box 1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66" name="Text Box 1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67" name="Text Box 1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68" name="Text Box 1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69" name="Text Box 1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70" name="Text Box 1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71" name="Text Box 1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72" name="Text Box 1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73" name="Text Box 2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374" name="Text Box 20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375" name="Text Box 20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376" name="Text Box 21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377" name="Text Box 21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378" name="Text Box 21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379" name="Text Box 21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380" name="Text Box 21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81" name="Text Box 2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82" name="Text Box 2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83" name="Text Box 2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84" name="Text Box 2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85" name="Text Box 2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86" name="Text Box 2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87" name="Text Box 2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88" name="Text Box 2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89" name="Text Box 2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90" name="Text Box 2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91" name="Text Box 2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92" name="Text Box 2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93" name="Text Box 2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94" name="Text Box 2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95" name="Text Box 2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96" name="Text Box 2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97" name="Text Box 2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98" name="Text Box 2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399" name="Text Box 2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00" name="Text Box 2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01" name="Text Box 2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02" name="Text Box 2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03" name="Text Box 2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04" name="Text Box 2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05" name="Text Box 2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06" name="Text Box 24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07" name="Text Box 24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08" name="Text Box 24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09" name="Text Box 24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10" name="Text Box 2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11" name="Text Box 2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12" name="Text Box 2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13" name="Text Box 2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14" name="Text Box 2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15" name="Text Box 2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16" name="Text Box 2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17" name="Text Box 2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18" name="Text Box 2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19" name="Text Box 2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20" name="Text Box 2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21" name="Text Box 2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22" name="Text Box 2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23" name="Text Box 2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24" name="Text Box 2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25" name="Text Box 2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26" name="Text Box 2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27" name="Text Box 2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28" name="Text Box 2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29" name="Text Box 2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30" name="Text Box 2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31" name="Text Box 2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32" name="Text Box 2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33" name="Text Box 2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34" name="Text Box 2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435" name="Text Box 27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436" name="Text Box 280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437" name="Text Box 28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438" name="Text Box 28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439" name="Text Box 28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440" name="Text Box 28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441" name="Text Box 28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42" name="Text Box 2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43" name="Text Box 2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44" name="Text Box 2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45" name="Text Box 2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46" name="Text Box 2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47" name="Text Box 2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48" name="Text Box 2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49" name="Text Box 2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50" name="Text Box 2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51" name="Text Box 2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52" name="Text Box 2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53" name="Text Box 3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54" name="Text Box 30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55" name="Text Box 30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56" name="Text Box 30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57" name="Text Box 30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58" name="Text Box 30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59" name="Text Box 30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60" name="Text Box 30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61" name="Text Box 30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62" name="Text Box 30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63" name="Text Box 31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64" name="Text Box 31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65" name="Text Box 31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66" name="Text Box 31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67" name="Text Box 31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68" name="Text Box 31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69" name="Text Box 31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70" name="Text Box 31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71" name="Text Box 3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72" name="Text Box 3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73" name="Text Box 3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74" name="Text Box 3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75" name="Text Box 3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76" name="Text Box 3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77" name="Text Box 3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78" name="Text Box 3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79" name="Text Box 3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80" name="Text Box 3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81" name="Text Box 3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82" name="Text Box 3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83" name="Text Box 3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84" name="Text Box 3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85" name="Text Box 3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86" name="Text Box 3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87" name="Text Box 3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88" name="Text Box 3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89" name="Text Box 3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90" name="Text Box 3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91" name="Text Box 3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92" name="Text Box 3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93" name="Text Box 3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94" name="Text Box 3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495" name="Text Box 3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40340</xdr:rowOff>
    </xdr:to>
    <xdr:sp macro="" textlink="">
      <xdr:nvSpPr>
        <xdr:cNvPr id="7496" name="Text Box 469"/>
        <xdr:cNvSpPr txBox="1">
          <a:spLocks noChangeArrowheads="1"/>
        </xdr:cNvSpPr>
      </xdr:nvSpPr>
      <xdr:spPr bwMode="auto">
        <a:xfrm>
          <a:off x="575982" y="6373906"/>
          <a:ext cx="76200" cy="246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40340</xdr:rowOff>
    </xdr:to>
    <xdr:sp macro="" textlink="">
      <xdr:nvSpPr>
        <xdr:cNvPr id="7497" name="Text Box 470"/>
        <xdr:cNvSpPr txBox="1">
          <a:spLocks noChangeArrowheads="1"/>
        </xdr:cNvSpPr>
      </xdr:nvSpPr>
      <xdr:spPr bwMode="auto">
        <a:xfrm>
          <a:off x="575982" y="6373906"/>
          <a:ext cx="76200" cy="246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498" name="Text Box 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499" name="Text Box 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500" name="Text Box 1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501" name="Text Box 1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502" name="Text Box 1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503" name="Text Box 1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504" name="Text Box 1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05" name="Text Box 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06" name="Text Box 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07" name="Text Box 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08" name="Text Box 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09" name="Text Box 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10" name="Text Box 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11" name="Text Box 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12" name="Text Box 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13" name="Text Box 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14" name="Text Box 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15" name="Text Box 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16" name="Text Box 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17" name="Text Box 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18" name="Text Box 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19" name="Text Box 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20" name="Text Box 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21" name="Text Box 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22" name="Text Box 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23" name="Text Box 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24" name="Text Box 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25" name="Text Box 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26" name="Text Box 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27" name="Text Box 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28" name="Text Box 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29" name="Text Box 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30" name="Text Box 4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31" name="Text Box 4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32" name="Text Box 4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33" name="Text Box 4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34" name="Text Box 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35" name="Text Box 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36" name="Text Box 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37" name="Text Box 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38" name="Text Box 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39" name="Text Box 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40" name="Text Box 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41" name="Text Box 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42" name="Text Box 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43" name="Text Box 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44" name="Text Box 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45" name="Text Box 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46" name="Text Box 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47" name="Text Box 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48" name="Text Box 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49" name="Text Box 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50" name="Text Box 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51" name="Text Box 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52" name="Text Box 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53" name="Text Box 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54" name="Text Box 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55" name="Text Box 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56" name="Text Box 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57" name="Text Box 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58" name="Text Box 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559" name="Text Box 7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560" name="Text Box 7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561" name="Text Box 7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62" name="Text Box 7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63" name="Text Box 8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64" name="Text Box 8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65" name="Text Box 8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66" name="Text Box 8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67" name="Text Box 8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68" name="Text Box 8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69" name="Text Box 8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70" name="Text Box 8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71" name="Text Box 8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72" name="Text Box 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73" name="Text Box 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74" name="Text Box 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75" name="Text Box 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76" name="Text Box 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77" name="Text Box 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78" name="Text Box 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79" name="Text Box 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80" name="Text Box 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81" name="Text Box 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82" name="Text Box 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83" name="Text Box 1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84" name="Text Box 10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85" name="Text Box 10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86" name="Text Box 10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87" name="Text Box 10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88" name="Text Box 10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89" name="Text Box 10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90" name="Text Box 10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91" name="Text Box 10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92" name="Text Box 10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93" name="Text Box 11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94" name="Text Box 11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95" name="Text Box 11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96" name="Text Box 11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97" name="Text Box 11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98" name="Text Box 11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599" name="Text Box 11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00" name="Text Box 11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01" name="Text Box 1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02" name="Text Box 1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03" name="Text Box 1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04" name="Text Box 1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05" name="Text Box 1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06" name="Text Box 1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07" name="Text Box 1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08" name="Text Box 1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09" name="Text Box 1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10" name="Text Box 1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11" name="Text Box 1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12" name="Text Box 1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13" name="Text Box 1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14" name="Text Box 1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15" name="Text Box 1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16" name="Text Box 1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617" name="Text Box 13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618" name="Text Box 13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619" name="Text Box 142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620" name="Text Box 14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621" name="Text Box 14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622" name="Text Box 14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623" name="Text Box 14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24" name="Text Box 1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25" name="Text Box 1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26" name="Text Box 1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27" name="Text Box 1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28" name="Text Box 1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29" name="Text Box 1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30" name="Text Box 1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31" name="Text Box 1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32" name="Text Box 1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33" name="Text Box 1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34" name="Text Box 1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35" name="Text Box 1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36" name="Text Box 1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37" name="Text Box 1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38" name="Text Box 1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39" name="Text Box 1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40" name="Text Box 1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41" name="Text Box 1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42" name="Text Box 1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43" name="Text Box 1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44" name="Text Box 1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45" name="Text Box 1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46" name="Text Box 1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47" name="Text Box 1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48" name="Text Box 1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49" name="Text Box 17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50" name="Text Box 17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51" name="Text Box 17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52" name="Text Box 17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53" name="Text Box 17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54" name="Text Box 17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55" name="Text Box 17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56" name="Text Box 17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57" name="Text Box 18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58" name="Text Box 18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59" name="Text Box 18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60" name="Text Box 18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61" name="Text Box 18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62" name="Text Box 18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63" name="Text Box 18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64" name="Text Box 18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65" name="Text Box 18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66" name="Text Box 1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67" name="Text Box 1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68" name="Text Box 1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69" name="Text Box 1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70" name="Text Box 1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71" name="Text Box 1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72" name="Text Box 1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73" name="Text Box 1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74" name="Text Box 1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75" name="Text Box 1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76" name="Text Box 1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77" name="Text Box 2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678" name="Text Box 20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679" name="Text Box 20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680" name="Text Box 21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681" name="Text Box 21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682" name="Text Box 21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683" name="Text Box 21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684" name="Text Box 21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85" name="Text Box 2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86" name="Text Box 2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87" name="Text Box 2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88" name="Text Box 2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89" name="Text Box 2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90" name="Text Box 2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91" name="Text Box 2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92" name="Text Box 2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93" name="Text Box 2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94" name="Text Box 2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95" name="Text Box 2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96" name="Text Box 2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97" name="Text Box 2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98" name="Text Box 2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699" name="Text Box 2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00" name="Text Box 2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01" name="Text Box 2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02" name="Text Box 2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03" name="Text Box 2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04" name="Text Box 2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05" name="Text Box 2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06" name="Text Box 2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07" name="Text Box 2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08" name="Text Box 2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09" name="Text Box 2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10" name="Text Box 24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11" name="Text Box 24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12" name="Text Box 24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13" name="Text Box 24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14" name="Text Box 2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15" name="Text Box 2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16" name="Text Box 2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17" name="Text Box 2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18" name="Text Box 2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19" name="Text Box 2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20" name="Text Box 2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21" name="Text Box 2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22" name="Text Box 2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23" name="Text Box 2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24" name="Text Box 2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25" name="Text Box 2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26" name="Text Box 2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27" name="Text Box 2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28" name="Text Box 2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29" name="Text Box 2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30" name="Text Box 2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31" name="Text Box 2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32" name="Text Box 2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33" name="Text Box 2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34" name="Text Box 2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35" name="Text Box 2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36" name="Text Box 2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37" name="Text Box 2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38" name="Text Box 2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739" name="Text Box 27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740" name="Text Box 280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741" name="Text Box 28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742" name="Text Box 28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743" name="Text Box 28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744" name="Text Box 28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745" name="Text Box 28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46" name="Text Box 2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47" name="Text Box 2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48" name="Text Box 2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49" name="Text Box 2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50" name="Text Box 2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51" name="Text Box 2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52" name="Text Box 2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53" name="Text Box 2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54" name="Text Box 2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55" name="Text Box 2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56" name="Text Box 2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57" name="Text Box 3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58" name="Text Box 30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59" name="Text Box 30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60" name="Text Box 30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61" name="Text Box 30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62" name="Text Box 30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63" name="Text Box 30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64" name="Text Box 30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65" name="Text Box 30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66" name="Text Box 30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67" name="Text Box 31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68" name="Text Box 31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69" name="Text Box 31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70" name="Text Box 31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71" name="Text Box 31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72" name="Text Box 31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73" name="Text Box 31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74" name="Text Box 31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75" name="Text Box 3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76" name="Text Box 3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77" name="Text Box 3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78" name="Text Box 3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79" name="Text Box 3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80" name="Text Box 3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81" name="Text Box 3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82" name="Text Box 3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83" name="Text Box 3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84" name="Text Box 3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85" name="Text Box 3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86" name="Text Box 3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87" name="Text Box 3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88" name="Text Box 3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89" name="Text Box 3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90" name="Text Box 3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91" name="Text Box 3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92" name="Text Box 3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93" name="Text Box 3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94" name="Text Box 3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95" name="Text Box 3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96" name="Text Box 3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97" name="Text Box 3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98" name="Text Box 3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799" name="Text Box 3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800" name="Text Box 52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801" name="Text Box 530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802" name="Text Box 531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03" name="Text Box 53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04" name="Text Box 53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05" name="Text Box 53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06" name="Text Box 53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07" name="Text Box 53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08" name="Text Box 53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09" name="Text Box 53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10" name="Text Box 53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11" name="Text Box 54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12" name="Text Box 54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13" name="Text Box 54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14" name="Text Box 54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15" name="Text Box 54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16" name="Text Box 54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17" name="Text Box 54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18" name="Text Box 54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19" name="Text Box 54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20" name="Text Box 54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21" name="Text Box 55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22" name="Text Box 55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23" name="Text Box 55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24" name="Text Box 55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25" name="Text Box 55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26" name="Text Box 55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27" name="Text Box 55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28" name="Text Box 55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29" name="Text Box 55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30" name="Text Box 55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31" name="Text Box 56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32" name="Text Box 56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33" name="Text Box 56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34" name="Text Box 56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35" name="Text Box 56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36" name="Text Box 56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37" name="Text Box 56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38" name="Text Box 56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39" name="Text Box 56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40" name="Text Box 56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41" name="Text Box 57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42" name="Text Box 57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43" name="Text Box 57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44" name="Text Box 57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45" name="Text Box 57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46" name="Text Box 57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47" name="Text Box 57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48" name="Text Box 57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49" name="Text Box 57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50" name="Text Box 57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51" name="Text Box 58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52" name="Text Box 58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53" name="Text Box 58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54" name="Text Box 58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55" name="Text Box 58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56" name="Text Box 58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7857" name="Text Box 58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858" name="Text Box 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859" name="Text Box 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860" name="Text Box 1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861" name="Text Box 1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862" name="Text Box 1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863" name="Text Box 1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864" name="Text Box 1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65" name="Text Box 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66" name="Text Box 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67" name="Text Box 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68" name="Text Box 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69" name="Text Box 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70" name="Text Box 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71" name="Text Box 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72" name="Text Box 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73" name="Text Box 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74" name="Text Box 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75" name="Text Box 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76" name="Text Box 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77" name="Text Box 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78" name="Text Box 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79" name="Text Box 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80" name="Text Box 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81" name="Text Box 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82" name="Text Box 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83" name="Text Box 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84" name="Text Box 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85" name="Text Box 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86" name="Text Box 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87" name="Text Box 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88" name="Text Box 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89" name="Text Box 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90" name="Text Box 4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91" name="Text Box 4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92" name="Text Box 4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93" name="Text Box 4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94" name="Text Box 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95" name="Text Box 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96" name="Text Box 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97" name="Text Box 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98" name="Text Box 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899" name="Text Box 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00" name="Text Box 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01" name="Text Box 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02" name="Text Box 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03" name="Text Box 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04" name="Text Box 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05" name="Text Box 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06" name="Text Box 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07" name="Text Box 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08" name="Text Box 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09" name="Text Box 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10" name="Text Box 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11" name="Text Box 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12" name="Text Box 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13" name="Text Box 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14" name="Text Box 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15" name="Text Box 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16" name="Text Box 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17" name="Text Box 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18" name="Text Box 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919" name="Text Box 7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920" name="Text Box 7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921" name="Text Box 7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22" name="Text Box 7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23" name="Text Box 8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24" name="Text Box 8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25" name="Text Box 8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26" name="Text Box 8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27" name="Text Box 8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28" name="Text Box 8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29" name="Text Box 8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30" name="Text Box 8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31" name="Text Box 8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32" name="Text Box 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33" name="Text Box 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34" name="Text Box 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35" name="Text Box 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36" name="Text Box 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37" name="Text Box 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38" name="Text Box 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39" name="Text Box 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40" name="Text Box 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41" name="Text Box 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42" name="Text Box 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43" name="Text Box 1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44" name="Text Box 10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45" name="Text Box 10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46" name="Text Box 10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47" name="Text Box 10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48" name="Text Box 10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49" name="Text Box 10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50" name="Text Box 10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51" name="Text Box 10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52" name="Text Box 10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53" name="Text Box 11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54" name="Text Box 11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55" name="Text Box 11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56" name="Text Box 11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57" name="Text Box 11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58" name="Text Box 11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59" name="Text Box 11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60" name="Text Box 11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61" name="Text Box 1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62" name="Text Box 1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63" name="Text Box 1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64" name="Text Box 1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65" name="Text Box 1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66" name="Text Box 1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67" name="Text Box 1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68" name="Text Box 1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69" name="Text Box 1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70" name="Text Box 1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71" name="Text Box 1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72" name="Text Box 1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73" name="Text Box 1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74" name="Text Box 1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75" name="Text Box 1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76" name="Text Box 1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977" name="Text Box 13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978" name="Text Box 13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979" name="Text Box 142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980" name="Text Box 14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981" name="Text Box 14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982" name="Text Box 14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7983" name="Text Box 14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84" name="Text Box 1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85" name="Text Box 1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86" name="Text Box 1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87" name="Text Box 1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88" name="Text Box 1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89" name="Text Box 1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90" name="Text Box 1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91" name="Text Box 1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92" name="Text Box 1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93" name="Text Box 1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94" name="Text Box 1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95" name="Text Box 1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96" name="Text Box 1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97" name="Text Box 1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98" name="Text Box 1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7999" name="Text Box 1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00" name="Text Box 1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01" name="Text Box 1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02" name="Text Box 1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03" name="Text Box 1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04" name="Text Box 1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05" name="Text Box 1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06" name="Text Box 1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07" name="Text Box 1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08" name="Text Box 1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09" name="Text Box 17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10" name="Text Box 17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11" name="Text Box 17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12" name="Text Box 17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13" name="Text Box 17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14" name="Text Box 17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15" name="Text Box 17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16" name="Text Box 17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17" name="Text Box 18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18" name="Text Box 18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19" name="Text Box 18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20" name="Text Box 18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21" name="Text Box 18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22" name="Text Box 18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23" name="Text Box 18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24" name="Text Box 18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25" name="Text Box 18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26" name="Text Box 1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27" name="Text Box 1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28" name="Text Box 1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29" name="Text Box 1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30" name="Text Box 1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31" name="Text Box 1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32" name="Text Box 1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33" name="Text Box 1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34" name="Text Box 1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35" name="Text Box 1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36" name="Text Box 1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37" name="Text Box 2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038" name="Text Box 20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039" name="Text Box 20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040" name="Text Box 21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041" name="Text Box 21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042" name="Text Box 21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043" name="Text Box 21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044" name="Text Box 21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45" name="Text Box 2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46" name="Text Box 2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47" name="Text Box 2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48" name="Text Box 2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49" name="Text Box 2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50" name="Text Box 2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51" name="Text Box 2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52" name="Text Box 2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53" name="Text Box 2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54" name="Text Box 2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55" name="Text Box 2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56" name="Text Box 2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57" name="Text Box 2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58" name="Text Box 2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59" name="Text Box 2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60" name="Text Box 2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61" name="Text Box 2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62" name="Text Box 2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63" name="Text Box 2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64" name="Text Box 2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65" name="Text Box 2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66" name="Text Box 2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67" name="Text Box 2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68" name="Text Box 2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69" name="Text Box 2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70" name="Text Box 24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71" name="Text Box 24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72" name="Text Box 24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73" name="Text Box 24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74" name="Text Box 2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75" name="Text Box 2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76" name="Text Box 2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77" name="Text Box 2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78" name="Text Box 2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79" name="Text Box 2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80" name="Text Box 2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81" name="Text Box 2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82" name="Text Box 2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83" name="Text Box 2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84" name="Text Box 2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85" name="Text Box 2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86" name="Text Box 2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87" name="Text Box 2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88" name="Text Box 2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89" name="Text Box 2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90" name="Text Box 2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91" name="Text Box 2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92" name="Text Box 2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93" name="Text Box 2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94" name="Text Box 2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95" name="Text Box 2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96" name="Text Box 2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97" name="Text Box 2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098" name="Text Box 2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099" name="Text Box 27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100" name="Text Box 280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101" name="Text Box 28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102" name="Text Box 28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103" name="Text Box 28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104" name="Text Box 28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105" name="Text Box 28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06" name="Text Box 2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07" name="Text Box 2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08" name="Text Box 2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09" name="Text Box 2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10" name="Text Box 2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11" name="Text Box 2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12" name="Text Box 2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13" name="Text Box 2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14" name="Text Box 2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15" name="Text Box 2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16" name="Text Box 2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17" name="Text Box 3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18" name="Text Box 30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19" name="Text Box 30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20" name="Text Box 30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21" name="Text Box 30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22" name="Text Box 30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23" name="Text Box 30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24" name="Text Box 30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25" name="Text Box 30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26" name="Text Box 30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27" name="Text Box 31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28" name="Text Box 31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29" name="Text Box 31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30" name="Text Box 31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31" name="Text Box 31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32" name="Text Box 31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33" name="Text Box 31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34" name="Text Box 31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35" name="Text Box 3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36" name="Text Box 3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37" name="Text Box 3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38" name="Text Box 3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39" name="Text Box 3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40" name="Text Box 3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41" name="Text Box 3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42" name="Text Box 3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43" name="Text Box 3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44" name="Text Box 3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45" name="Text Box 3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46" name="Text Box 3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47" name="Text Box 3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48" name="Text Box 3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49" name="Text Box 3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50" name="Text Box 3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51" name="Text Box 3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52" name="Text Box 3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53" name="Text Box 3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54" name="Text Box 3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55" name="Text Box 3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56" name="Text Box 3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57" name="Text Box 3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58" name="Text Box 3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59" name="Text Box 3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40340</xdr:rowOff>
    </xdr:to>
    <xdr:sp macro="" textlink="">
      <xdr:nvSpPr>
        <xdr:cNvPr id="8160" name="Text Box 469"/>
        <xdr:cNvSpPr txBox="1">
          <a:spLocks noChangeArrowheads="1"/>
        </xdr:cNvSpPr>
      </xdr:nvSpPr>
      <xdr:spPr bwMode="auto">
        <a:xfrm>
          <a:off x="575982" y="6373906"/>
          <a:ext cx="76200" cy="246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40340</xdr:rowOff>
    </xdr:to>
    <xdr:sp macro="" textlink="">
      <xdr:nvSpPr>
        <xdr:cNvPr id="8161" name="Text Box 470"/>
        <xdr:cNvSpPr txBox="1">
          <a:spLocks noChangeArrowheads="1"/>
        </xdr:cNvSpPr>
      </xdr:nvSpPr>
      <xdr:spPr bwMode="auto">
        <a:xfrm>
          <a:off x="575982" y="6373906"/>
          <a:ext cx="76200" cy="246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162" name="Text Box 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163" name="Text Box 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164" name="Text Box 1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165" name="Text Box 1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166" name="Text Box 1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167" name="Text Box 1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168" name="Text Box 1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69" name="Text Box 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70" name="Text Box 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71" name="Text Box 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72" name="Text Box 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73" name="Text Box 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74" name="Text Box 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75" name="Text Box 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76" name="Text Box 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77" name="Text Box 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78" name="Text Box 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79" name="Text Box 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80" name="Text Box 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81" name="Text Box 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82" name="Text Box 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83" name="Text Box 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84" name="Text Box 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85" name="Text Box 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86" name="Text Box 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87" name="Text Box 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88" name="Text Box 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89" name="Text Box 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90" name="Text Box 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91" name="Text Box 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92" name="Text Box 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93" name="Text Box 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94" name="Text Box 4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95" name="Text Box 4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96" name="Text Box 4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97" name="Text Box 4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98" name="Text Box 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199" name="Text Box 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00" name="Text Box 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01" name="Text Box 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02" name="Text Box 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03" name="Text Box 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04" name="Text Box 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05" name="Text Box 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06" name="Text Box 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07" name="Text Box 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08" name="Text Box 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09" name="Text Box 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10" name="Text Box 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11" name="Text Box 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12" name="Text Box 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13" name="Text Box 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14" name="Text Box 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15" name="Text Box 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16" name="Text Box 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17" name="Text Box 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18" name="Text Box 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19" name="Text Box 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20" name="Text Box 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21" name="Text Box 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22" name="Text Box 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223" name="Text Box 7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224" name="Text Box 7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225" name="Text Box 7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26" name="Text Box 7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27" name="Text Box 8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28" name="Text Box 8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29" name="Text Box 8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30" name="Text Box 8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31" name="Text Box 8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32" name="Text Box 8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33" name="Text Box 8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34" name="Text Box 8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35" name="Text Box 8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36" name="Text Box 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37" name="Text Box 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38" name="Text Box 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39" name="Text Box 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40" name="Text Box 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41" name="Text Box 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42" name="Text Box 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43" name="Text Box 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44" name="Text Box 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45" name="Text Box 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46" name="Text Box 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47" name="Text Box 1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48" name="Text Box 10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49" name="Text Box 10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50" name="Text Box 10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51" name="Text Box 10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52" name="Text Box 10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53" name="Text Box 10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54" name="Text Box 10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55" name="Text Box 10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56" name="Text Box 10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57" name="Text Box 11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58" name="Text Box 11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59" name="Text Box 11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60" name="Text Box 11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61" name="Text Box 11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62" name="Text Box 11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63" name="Text Box 11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64" name="Text Box 11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65" name="Text Box 1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66" name="Text Box 1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67" name="Text Box 1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68" name="Text Box 1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69" name="Text Box 1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70" name="Text Box 1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71" name="Text Box 1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72" name="Text Box 1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73" name="Text Box 1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74" name="Text Box 1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75" name="Text Box 1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76" name="Text Box 1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77" name="Text Box 1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78" name="Text Box 1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79" name="Text Box 1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80" name="Text Box 1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281" name="Text Box 13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282" name="Text Box 13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283" name="Text Box 142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284" name="Text Box 14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285" name="Text Box 14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286" name="Text Box 14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287" name="Text Box 14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88" name="Text Box 1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89" name="Text Box 1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90" name="Text Box 1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91" name="Text Box 1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92" name="Text Box 1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93" name="Text Box 1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94" name="Text Box 1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95" name="Text Box 1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96" name="Text Box 1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97" name="Text Box 1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98" name="Text Box 1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299" name="Text Box 1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00" name="Text Box 1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01" name="Text Box 1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02" name="Text Box 1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03" name="Text Box 1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04" name="Text Box 1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05" name="Text Box 1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06" name="Text Box 1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07" name="Text Box 1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08" name="Text Box 1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09" name="Text Box 1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10" name="Text Box 1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11" name="Text Box 1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12" name="Text Box 1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13" name="Text Box 17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14" name="Text Box 17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15" name="Text Box 17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16" name="Text Box 17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17" name="Text Box 17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18" name="Text Box 17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19" name="Text Box 17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20" name="Text Box 17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21" name="Text Box 18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22" name="Text Box 18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23" name="Text Box 18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24" name="Text Box 18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25" name="Text Box 18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26" name="Text Box 18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27" name="Text Box 18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28" name="Text Box 18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29" name="Text Box 18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30" name="Text Box 1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31" name="Text Box 1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32" name="Text Box 1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33" name="Text Box 1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34" name="Text Box 1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35" name="Text Box 1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36" name="Text Box 1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37" name="Text Box 1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38" name="Text Box 1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39" name="Text Box 1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40" name="Text Box 1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41" name="Text Box 2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342" name="Text Box 20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343" name="Text Box 20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344" name="Text Box 213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345" name="Text Box 21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346" name="Text Box 21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347" name="Text Box 21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348" name="Text Box 21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49" name="Text Box 2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50" name="Text Box 2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51" name="Text Box 2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52" name="Text Box 2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53" name="Text Box 2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54" name="Text Box 2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55" name="Text Box 2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56" name="Text Box 2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57" name="Text Box 2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58" name="Text Box 2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59" name="Text Box 2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60" name="Text Box 2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61" name="Text Box 2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62" name="Text Box 2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63" name="Text Box 2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64" name="Text Box 2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65" name="Text Box 2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66" name="Text Box 2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67" name="Text Box 2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68" name="Text Box 2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69" name="Text Box 2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70" name="Text Box 2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71" name="Text Box 2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72" name="Text Box 2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73" name="Text Box 2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74" name="Text Box 24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75" name="Text Box 24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76" name="Text Box 24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77" name="Text Box 24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78" name="Text Box 24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79" name="Text Box 24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80" name="Text Box 24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81" name="Text Box 25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82" name="Text Box 25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83" name="Text Box 25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84" name="Text Box 25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85" name="Text Box 25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86" name="Text Box 25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87" name="Text Box 25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88" name="Text Box 25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89" name="Text Box 25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90" name="Text Box 25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91" name="Text Box 26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92" name="Text Box 26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93" name="Text Box 26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94" name="Text Box 26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95" name="Text Box 26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96" name="Text Box 26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97" name="Text Box 26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98" name="Text Box 26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399" name="Text Box 26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00" name="Text Box 26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01" name="Text Box 27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02" name="Text Box 27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403" name="Text Box 27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404" name="Text Box 280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405" name="Text Box 284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406" name="Text Box 285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407" name="Text Box 286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408" name="Text Box 287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409" name="Text Box 288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10" name="Text Box 28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11" name="Text Box 29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12" name="Text Box 29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13" name="Text Box 29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14" name="Text Box 29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15" name="Text Box 29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16" name="Text Box 29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17" name="Text Box 29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18" name="Text Box 29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19" name="Text Box 29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20" name="Text Box 29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21" name="Text Box 30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22" name="Text Box 30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23" name="Text Box 30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24" name="Text Box 30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25" name="Text Box 30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26" name="Text Box 30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27" name="Text Box 30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28" name="Text Box 30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29" name="Text Box 30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30" name="Text Box 30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31" name="Text Box 31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32" name="Text Box 31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33" name="Text Box 31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34" name="Text Box 31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35" name="Text Box 31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36" name="Text Box 31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37" name="Text Box 31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38" name="Text Box 31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39" name="Text Box 31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40" name="Text Box 31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41" name="Text Box 32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42" name="Text Box 32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43" name="Text Box 32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44" name="Text Box 32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45" name="Text Box 32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46" name="Text Box 32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47" name="Text Box 32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48" name="Text Box 32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49" name="Text Box 32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50" name="Text Box 32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51" name="Text Box 33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52" name="Text Box 33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53" name="Text Box 33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54" name="Text Box 333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55" name="Text Box 334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56" name="Text Box 335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57" name="Text Box 336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58" name="Text Box 337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59" name="Text Box 338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60" name="Text Box 339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61" name="Text Box 340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62" name="Text Box 341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247650</xdr:colOff>
      <xdr:row>76</xdr:row>
      <xdr:rowOff>31936</xdr:rowOff>
    </xdr:to>
    <xdr:sp macro="" textlink="">
      <xdr:nvSpPr>
        <xdr:cNvPr id="8463" name="Text Box 342"/>
        <xdr:cNvSpPr txBox="1">
          <a:spLocks noChangeArrowheads="1"/>
        </xdr:cNvSpPr>
      </xdr:nvSpPr>
      <xdr:spPr bwMode="auto">
        <a:xfrm>
          <a:off x="55693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464" name="Text Box 529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465" name="Text Box 530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31936</xdr:rowOff>
    </xdr:to>
    <xdr:sp macro="" textlink="">
      <xdr:nvSpPr>
        <xdr:cNvPr id="8466" name="Text Box 531"/>
        <xdr:cNvSpPr txBox="1">
          <a:spLocks noChangeArrowheads="1"/>
        </xdr:cNvSpPr>
      </xdr:nvSpPr>
      <xdr:spPr bwMode="auto">
        <a:xfrm>
          <a:off x="575982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67" name="Text Box 53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68" name="Text Box 53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69" name="Text Box 53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70" name="Text Box 53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71" name="Text Box 53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72" name="Text Box 53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73" name="Text Box 53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74" name="Text Box 53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75" name="Text Box 54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76" name="Text Box 54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77" name="Text Box 54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78" name="Text Box 54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79" name="Text Box 54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80" name="Text Box 54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81" name="Text Box 54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82" name="Text Box 54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83" name="Text Box 54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84" name="Text Box 54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85" name="Text Box 55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86" name="Text Box 55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87" name="Text Box 55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88" name="Text Box 55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89" name="Text Box 55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90" name="Text Box 55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91" name="Text Box 55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92" name="Text Box 55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93" name="Text Box 55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94" name="Text Box 55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95" name="Text Box 56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96" name="Text Box 56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97" name="Text Box 56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98" name="Text Box 56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499" name="Text Box 56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500" name="Text Box 56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501" name="Text Box 56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502" name="Text Box 56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503" name="Text Box 56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504" name="Text Box 56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505" name="Text Box 57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506" name="Text Box 57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507" name="Text Box 57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508" name="Text Box 57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509" name="Text Box 57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510" name="Text Box 57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511" name="Text Box 57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512" name="Text Box 577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513" name="Text Box 578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514" name="Text Box 579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515" name="Text Box 580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516" name="Text Box 581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517" name="Text Box 582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518" name="Text Box 583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519" name="Text Box 584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520" name="Text Box 585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257175</xdr:colOff>
      <xdr:row>76</xdr:row>
      <xdr:rowOff>31936</xdr:rowOff>
    </xdr:to>
    <xdr:sp macro="" textlink="">
      <xdr:nvSpPr>
        <xdr:cNvPr id="8521" name="Text Box 586"/>
        <xdr:cNvSpPr txBox="1">
          <a:spLocks noChangeArrowheads="1"/>
        </xdr:cNvSpPr>
      </xdr:nvSpPr>
      <xdr:spPr bwMode="auto">
        <a:xfrm>
          <a:off x="566457" y="6373906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41461</xdr:rowOff>
    </xdr:to>
    <xdr:sp macro="" textlink="">
      <xdr:nvSpPr>
        <xdr:cNvPr id="8522" name="Text Box 469"/>
        <xdr:cNvSpPr txBox="1">
          <a:spLocks noChangeArrowheads="1"/>
        </xdr:cNvSpPr>
      </xdr:nvSpPr>
      <xdr:spPr bwMode="auto">
        <a:xfrm>
          <a:off x="575982" y="6373906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41461</xdr:rowOff>
    </xdr:to>
    <xdr:sp macro="" textlink="">
      <xdr:nvSpPr>
        <xdr:cNvPr id="8523" name="Text Box 470"/>
        <xdr:cNvSpPr txBox="1">
          <a:spLocks noChangeArrowheads="1"/>
        </xdr:cNvSpPr>
      </xdr:nvSpPr>
      <xdr:spPr bwMode="auto">
        <a:xfrm>
          <a:off x="575982" y="6373906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41461</xdr:rowOff>
    </xdr:to>
    <xdr:sp macro="" textlink="">
      <xdr:nvSpPr>
        <xdr:cNvPr id="8524" name="Text Box 469"/>
        <xdr:cNvSpPr txBox="1">
          <a:spLocks noChangeArrowheads="1"/>
        </xdr:cNvSpPr>
      </xdr:nvSpPr>
      <xdr:spPr bwMode="auto">
        <a:xfrm>
          <a:off x="575982" y="6373906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76</xdr:row>
      <xdr:rowOff>41461</xdr:rowOff>
    </xdr:to>
    <xdr:sp macro="" textlink="">
      <xdr:nvSpPr>
        <xdr:cNvPr id="8525" name="Text Box 470"/>
        <xdr:cNvSpPr txBox="1">
          <a:spLocks noChangeArrowheads="1"/>
        </xdr:cNvSpPr>
      </xdr:nvSpPr>
      <xdr:spPr bwMode="auto">
        <a:xfrm>
          <a:off x="575982" y="6373906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200025</xdr:rowOff>
    </xdr:to>
    <xdr:sp macro="" textlink="">
      <xdr:nvSpPr>
        <xdr:cNvPr id="8526" name="Text Box 81"/>
        <xdr:cNvSpPr txBox="1">
          <a:spLocks noChangeArrowheads="1"/>
        </xdr:cNvSpPr>
      </xdr:nvSpPr>
      <xdr:spPr bwMode="auto">
        <a:xfrm>
          <a:off x="575982" y="6373906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200025</xdr:rowOff>
    </xdr:to>
    <xdr:sp macro="" textlink="">
      <xdr:nvSpPr>
        <xdr:cNvPr id="8527" name="Text Box 82"/>
        <xdr:cNvSpPr txBox="1">
          <a:spLocks noChangeArrowheads="1"/>
        </xdr:cNvSpPr>
      </xdr:nvSpPr>
      <xdr:spPr bwMode="auto">
        <a:xfrm>
          <a:off x="575982" y="6373906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200025</xdr:rowOff>
    </xdr:to>
    <xdr:sp macro="" textlink="">
      <xdr:nvSpPr>
        <xdr:cNvPr id="8528" name="Text Box 81"/>
        <xdr:cNvSpPr txBox="1">
          <a:spLocks noChangeArrowheads="1"/>
        </xdr:cNvSpPr>
      </xdr:nvSpPr>
      <xdr:spPr bwMode="auto">
        <a:xfrm>
          <a:off x="575982" y="6373906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200025</xdr:rowOff>
    </xdr:to>
    <xdr:sp macro="" textlink="">
      <xdr:nvSpPr>
        <xdr:cNvPr id="8529" name="Text Box 82"/>
        <xdr:cNvSpPr txBox="1">
          <a:spLocks noChangeArrowheads="1"/>
        </xdr:cNvSpPr>
      </xdr:nvSpPr>
      <xdr:spPr bwMode="auto">
        <a:xfrm>
          <a:off x="575982" y="6373906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200025</xdr:rowOff>
    </xdr:to>
    <xdr:sp macro="" textlink="">
      <xdr:nvSpPr>
        <xdr:cNvPr id="8530" name="Text Box 81"/>
        <xdr:cNvSpPr txBox="1">
          <a:spLocks noChangeArrowheads="1"/>
        </xdr:cNvSpPr>
      </xdr:nvSpPr>
      <xdr:spPr bwMode="auto">
        <a:xfrm>
          <a:off x="575982" y="6373906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200025</xdr:rowOff>
    </xdr:to>
    <xdr:sp macro="" textlink="">
      <xdr:nvSpPr>
        <xdr:cNvPr id="8531" name="Text Box 82"/>
        <xdr:cNvSpPr txBox="1">
          <a:spLocks noChangeArrowheads="1"/>
        </xdr:cNvSpPr>
      </xdr:nvSpPr>
      <xdr:spPr bwMode="auto">
        <a:xfrm>
          <a:off x="575982" y="6373906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200025</xdr:rowOff>
    </xdr:to>
    <xdr:sp macro="" textlink="">
      <xdr:nvSpPr>
        <xdr:cNvPr id="8532" name="Text Box 81"/>
        <xdr:cNvSpPr txBox="1">
          <a:spLocks noChangeArrowheads="1"/>
        </xdr:cNvSpPr>
      </xdr:nvSpPr>
      <xdr:spPr bwMode="auto">
        <a:xfrm>
          <a:off x="575982" y="6373906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75</xdr:row>
      <xdr:rowOff>0</xdr:rowOff>
    </xdr:from>
    <xdr:to>
      <xdr:col>1</xdr:col>
      <xdr:colOff>266700</xdr:colOff>
      <xdr:row>75</xdr:row>
      <xdr:rowOff>200025</xdr:rowOff>
    </xdr:to>
    <xdr:sp macro="" textlink="">
      <xdr:nvSpPr>
        <xdr:cNvPr id="8533" name="Text Box 82"/>
        <xdr:cNvSpPr txBox="1">
          <a:spLocks noChangeArrowheads="1"/>
        </xdr:cNvSpPr>
      </xdr:nvSpPr>
      <xdr:spPr bwMode="auto">
        <a:xfrm>
          <a:off x="575982" y="6373906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34" name="Text Box 148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35" name="Text Box 148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36" name="Text Box 148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37" name="Text Box 148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38" name="Text Box 148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39" name="Text Box 148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40" name="Text Box 148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41" name="Text Box 148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42" name="Text Box 148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43" name="Text Box 149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44" name="Text Box 149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45" name="Text Box 149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46" name="Text Box 149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47" name="Text Box 149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48" name="Text Box 149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49" name="Text Box 149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50" name="Text Box 149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51" name="Text Box 149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52" name="Text Box 149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53" name="Text Box 150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54" name="Text Box 150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55" name="Text Box 150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56" name="Text Box 150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57" name="Text Box 150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58" name="Text Box 150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59" name="Text Box 150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60" name="Text Box 150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61" name="Text Box 150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62" name="Text Box 150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63" name="Text Box 151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64" name="Text Box 151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65" name="Text Box 151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66" name="Text Box 151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67" name="Text Box 151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68" name="Text Box 151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69" name="Text Box 151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70" name="Text Box 151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71" name="Text Box 151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72" name="Text Box 151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73" name="Text Box 152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74" name="Text Box 152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75" name="Text Box 152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76" name="Text Box 152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77" name="Text Box 152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78" name="Text Box 152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79" name="Text Box 152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80" name="Text Box 152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81" name="Text Box 152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82" name="Text Box 152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83" name="Text Box 153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84" name="Text Box 153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85" name="Text Box 153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86" name="Text Box 153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87" name="Text Box 153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88" name="Text Box 153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89" name="Text Box 153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90" name="Text Box 153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91" name="Text Box 153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92" name="Text Box 153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93" name="Text Box 154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94" name="Text Box 154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95" name="Text Box 154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96" name="Text Box 154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97" name="Text Box 154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98" name="Text Box 154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599" name="Text Box 154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00" name="Text Box 154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01" name="Text Box 154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02" name="Text Box 154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03" name="Text Box 155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04" name="Text Box 155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05" name="Text Box 155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06" name="Text Box 155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07" name="Text Box 155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08" name="Text Box 155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09" name="Text Box 155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10" name="Text Box 155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11" name="Text Box 155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12" name="Text Box 155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13" name="Text Box 156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14" name="Text Box 156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15" name="Text Box 156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16" name="Text Box 156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17" name="Text Box 156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18" name="Text Box 156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19" name="Text Box 156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20" name="Text Box 1567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21" name="Text Box 1568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22" name="Text Box 1569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23" name="Text Box 1570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24" name="Text Box 1571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25" name="Text Box 1572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26" name="Text Box 1573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27" name="Text Box 1574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28" name="Text Box 1575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257175</xdr:colOff>
      <xdr:row>75</xdr:row>
      <xdr:rowOff>161925</xdr:rowOff>
    </xdr:to>
    <xdr:sp macro="" textlink="">
      <xdr:nvSpPr>
        <xdr:cNvPr id="8629" name="Text Box 1576"/>
        <xdr:cNvSpPr txBox="1">
          <a:spLocks noChangeArrowheads="1"/>
        </xdr:cNvSpPr>
      </xdr:nvSpPr>
      <xdr:spPr bwMode="auto">
        <a:xfrm>
          <a:off x="556932" y="6373906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" name="Text Box 16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4" name="Text Box 17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5" name="Text Box 18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6" name="Text Box 19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7" name="Text Box 20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8" name="Text Box 21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9" name="Text Box 22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10" name="Text Box 403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11" name="Text Box 404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12" name="Text Box 405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13" name="Text Box 406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14" name="Text Box 407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15" name="Text Box 408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16" name="Text Box 409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17" name="Text Box 410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18" name="Text Box 403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19" name="Text Box 404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0" name="Text Box 405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1" name="Text Box 406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2" name="Text Box 407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3" name="Text Box 408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4" name="Text Box 409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5" name="Text Box 410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6" name="Text Box 15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8" name="Text Box 17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9" name="Text Box 18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0" name="Text Box 19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1" name="Text Box 20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2" name="Text Box 21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3" name="Text Box 22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4" name="Text Box 403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5" name="Text Box 404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6" name="Text Box 405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7" name="Text Box 406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8" name="Text Box 407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9" name="Text Box 408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40" name="Text Box 409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41" name="Text Box 410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42" name="Text Box 403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43" name="Text Box 404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44" name="Text Box 405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45" name="Text Box 406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46" name="Text Box 407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47" name="Text Box 408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48" name="Text Box 409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49" name="Text Box 410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51" name="Text Box 16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52" name="Text Box 17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53" name="Text Box 18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54" name="Text Box 19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55" name="Text Box 20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56" name="Text Box 21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57" name="Text Box 22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58" name="Text Box 403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59" name="Text Box 404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60" name="Text Box 405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61" name="Text Box 406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62" name="Text Box 407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63" name="Text Box 408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64" name="Text Box 409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65" name="Text Box 410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66" name="Text Box 403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67" name="Text Box 404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68" name="Text Box 405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69" name="Text Box 406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70" name="Text Box 407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71" name="Text Box 408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72" name="Text Box 409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73" name="Text Box 410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74" name="Text Box 15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75" name="Text Box 16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76" name="Text Box 17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77" name="Text Box 18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82" name="Text Box 403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83" name="Text Box 404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84" name="Text Box 405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85" name="Text Box 406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86" name="Text Box 407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87" name="Text Box 408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88" name="Text Box 409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89" name="Text Box 410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90" name="Text Box 403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91" name="Text Box 404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92" name="Text Box 405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93" name="Text Box 406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94" name="Text Box 407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95" name="Text Box 408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96" name="Text Box 409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97" name="Text Box 410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98" name="Text Box 3444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99" name="Text Box 3445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0" name="Text Box 3446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1" name="Text Box 3447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2" name="Text Box 3448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3" name="Text Box 3449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4" name="Text Box 3450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5" name="Text Box 3451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6" name="Text Box 3452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7" name="Text Box 3453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8" name="Text Box 3454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9" name="Text Box 3455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10" name="Text Box 3456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11" name="Text Box 3457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12" name="Text Box 3458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13" name="Text Box 3459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14" name="Text Box 3460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15" name="Text Box 3461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16" name="Text Box 3462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17" name="Text Box 3463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18" name="Text Box 3464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19" name="Text Box 3465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20" name="Text Box 3466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21" name="Text Box 3467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22" name="Text Box 3468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23" name="Text Box 3469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24" name="Text Box 3470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25" name="Text Box 3471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26" name="Text Box 3472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27" name="Text Box 3473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28" name="Text Box 3474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29" name="Text Box 3475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30" name="Text Box 3476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31" name="Text Box 3477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32" name="Text Box 3478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33" name="Text Box 3479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34" name="Text Box 3480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35" name="Text Box 3481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36" name="Text Box 4828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37" name="Text Box 4829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38" name="Text Box 4830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39" name="Text Box 4831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40" name="Text Box 4832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41" name="Text Box 4833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42" name="Text Box 4834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43" name="Text Box 4835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44" name="Text Box 4836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45" name="Text Box 4837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46" name="Text Box 4838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47" name="Text Box 4839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48" name="Text Box 4840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49" name="Text Box 4841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50" name="Text Box 4842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51" name="Text Box 4843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52" name="Text Box 4844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53" name="Text Box 4845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54" name="Text Box 4846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55" name="Text Box 4847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56" name="Text Box 4848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57" name="Text Box 4849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58" name="Text Box 4850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59" name="Text Box 4851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0" name="Text Box 4852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1" name="Text Box 4853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2" name="Text Box 4854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3" name="Text Box 4855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4" name="Text Box 4856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5" name="Text Box 4857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6" name="Text Box 4858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7" name="Text Box 4859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8" name="Text Box 4860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9" name="Text Box 4861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70" name="Text Box 4862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71" name="Text Box 4863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72" name="Text Box 4864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73" name="Text Box 4865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74" name="Text Box 4866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75" name="Text Box 4867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76" name="Text Box 4868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77" name="Text Box 4869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78" name="Text Box 4870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79" name="Text Box 4871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80" name="Text Box 4872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81" name="Text Box 4873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82" name="Text Box 4874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83" name="Text Box 4875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84" name="Text Box 4876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85" name="Text Box 4877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86" name="Text Box 4878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87" name="Text Box 4879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88" name="Text Box 4880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89" name="Text Box 4881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90" name="Text Box 4882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91" name="Text Box 4883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92" name="Text Box 4884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93" name="Text Box 4885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94" name="Text Box 4886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95" name="Text Box 4887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96" name="Text Box 4888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97" name="Text Box 4889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98" name="Text Box 4890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99" name="Text Box 4891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00" name="Text Box 4892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01" name="Text Box 4893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02" name="Text Box 4894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03" name="Text Box 4895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04" name="Text Box 4896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05" name="Text Box 4897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06" name="Text Box 4898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07" name="Text Box 4899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08" name="Text Box 4900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09" name="Text Box 4901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10" name="Text Box 4902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11" name="Text Box 4903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12" name="Text Box 4904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13" name="Text Box 4905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14" name="Text Box 4906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15" name="Text Box 4907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16" name="Text Box 4908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17" name="Text Box 4909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18" name="Text Box 4910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19" name="Text Box 4911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20" name="Text Box 4912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21" name="Text Box 4913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22" name="Text Box 4914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23" name="Text Box 4915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24" name="Text Box 4916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25" name="Text Box 4917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26" name="Text Box 4918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27" name="Text Box 4919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28" name="Text Box 4920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29" name="Text Box 4921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30" name="Text Box 4922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231" name="Text Box 4923"/>
        <xdr:cNvSpPr txBox="1">
          <a:spLocks noChangeArrowheads="1"/>
        </xdr:cNvSpPr>
      </xdr:nvSpPr>
      <xdr:spPr bwMode="auto">
        <a:xfrm>
          <a:off x="600075" y="84772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32" name="Text Box 15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33" name="Text Box 16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34" name="Text Box 17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35" name="Text Box 18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36" name="Text Box 19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37" name="Text Box 20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38" name="Text Box 21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39" name="Text Box 22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40" name="Text Box 403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41" name="Text Box 404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42" name="Text Box 405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43" name="Text Box 406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44" name="Text Box 407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45" name="Text Box 408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46" name="Text Box 409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47" name="Text Box 410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48" name="Text Box 403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49" name="Text Box 404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50" name="Text Box 405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51" name="Text Box 406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52" name="Text Box 407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53" name="Text Box 408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54" name="Text Box 409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55" name="Text Box 410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57" name="Text Box 16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58" name="Text Box 17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59" name="Text Box 18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60" name="Text Box 19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61" name="Text Box 20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62" name="Text Box 21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63" name="Text Box 22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64" name="Text Box 403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65" name="Text Box 404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66" name="Text Box 405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67" name="Text Box 406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68" name="Text Box 407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69" name="Text Box 408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70" name="Text Box 409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71" name="Text Box 410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72" name="Text Box 403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73" name="Text Box 404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74" name="Text Box 405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75" name="Text Box 406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76" name="Text Box 407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77" name="Text Box 408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78" name="Text Box 409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79" name="Text Box 410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80" name="Text Box 15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81" name="Text Box 16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82" name="Text Box 17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83" name="Text Box 18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84" name="Text Box 19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85" name="Text Box 20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86" name="Text Box 21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87" name="Text Box 22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88" name="Text Box 403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89" name="Text Box 404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90" name="Text Box 405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91" name="Text Box 406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92" name="Text Box 407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93" name="Text Box 408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94" name="Text Box 409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95" name="Text Box 410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96" name="Text Box 403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97" name="Text Box 404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98" name="Text Box 405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299" name="Text Box 406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00" name="Text Box 407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01" name="Text Box 408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02" name="Text Box 409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03" name="Text Box 410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04" name="Text Box 15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05" name="Text Box 16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06" name="Text Box 17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07" name="Text Box 18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08" name="Text Box 19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09" name="Text Box 20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10" name="Text Box 21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11" name="Text Box 22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12" name="Text Box 403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13" name="Text Box 404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14" name="Text Box 405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15" name="Text Box 406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16" name="Text Box 407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17" name="Text Box 408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18" name="Text Box 409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19" name="Text Box 410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20" name="Text Box 403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21" name="Text Box 404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22" name="Text Box 405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23" name="Text Box 406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24" name="Text Box 407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25" name="Text Box 408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26" name="Text Box 409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27" name="Text Box 410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28" name="Text Box 97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29" name="Text Box 98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30" name="Text Box 99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31" name="Text Box 100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32" name="Text Box 101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33" name="Text Box 102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34" name="Text Box 103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35" name="Text Box 104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36" name="Text Box 105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37" name="Text Box 106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38" name="Text Box 107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39" name="Text Box 108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40" name="Text Box 109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41" name="Text Box 110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42" name="Text Box 111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43" name="Text Box 112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44" name="Text Box 113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45" name="Text Box 114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46" name="Text Box 115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47" name="Text Box 116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48" name="Text Box 117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49" name="Text Box 118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50" name="Text Box 119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51" name="Text Box 120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52" name="Text Box 121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53" name="Text Box 122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54" name="Text Box 123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55" name="Text Box 124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56" name="Text Box 125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57" name="Text Box 126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58" name="Text Box 127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59" name="Text Box 128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60" name="Text Box 129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61" name="Text Box 130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62" name="Text Box 131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63" name="Text Box 132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64" name="Text Box 133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365" name="Text Box 134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66" name="Text Box 81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67" name="Text Box 82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68" name="Text Box 81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161925</xdr:rowOff>
    </xdr:to>
    <xdr:sp macro="" textlink="">
      <xdr:nvSpPr>
        <xdr:cNvPr id="369" name="Text Box 82"/>
        <xdr:cNvSpPr txBox="1">
          <a:spLocks noChangeArrowheads="1"/>
        </xdr:cNvSpPr>
      </xdr:nvSpPr>
      <xdr:spPr bwMode="auto">
        <a:xfrm>
          <a:off x="619125" y="63817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370" name="Text Box 139"/>
        <xdr:cNvSpPr txBox="1">
          <a:spLocks noChangeArrowheads="1"/>
        </xdr:cNvSpPr>
      </xdr:nvSpPr>
      <xdr:spPr bwMode="auto">
        <a:xfrm>
          <a:off x="619125" y="6381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371" name="Text Box 140"/>
        <xdr:cNvSpPr txBox="1">
          <a:spLocks noChangeArrowheads="1"/>
        </xdr:cNvSpPr>
      </xdr:nvSpPr>
      <xdr:spPr bwMode="auto">
        <a:xfrm>
          <a:off x="619125" y="6381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372" name="Text Box 8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373" name="Text Box 9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374" name="Text Box 13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375" name="Text Box 14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377" name="Text Box 16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378" name="Text Box 17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381" name="Text Box 2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383" name="Text Box 2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384" name="Text Box 2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385" name="Text Box 2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386" name="Text Box 2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387" name="Text Box 2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388" name="Text Box 2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389" name="Text Box 2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390" name="Text Box 2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391" name="Text Box 3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392" name="Text Box 3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394" name="Text Box 3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395" name="Text Box 3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396" name="Text Box 3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397" name="Text Box 3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398" name="Text Box 3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399" name="Text Box 3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00" name="Text Box 3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01" name="Text Box 4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02" name="Text Box 4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03" name="Text Box 4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04" name="Text Box 4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05" name="Text Box 4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06" name="Text Box 4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07" name="Text Box 4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08" name="Text Box 4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09" name="Text Box 4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10" name="Text Box 4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11" name="Text Box 5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12" name="Text Box 5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13" name="Text Box 5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14" name="Text Box 5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15" name="Text Box 5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16" name="Text Box 5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17" name="Text Box 5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18" name="Text Box 5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19" name="Text Box 5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20" name="Text Box 5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21" name="Text Box 6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22" name="Text Box 6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23" name="Text Box 6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24" name="Text Box 6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25" name="Text Box 6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26" name="Text Box 6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27" name="Text Box 6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28" name="Text Box 6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29" name="Text Box 6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30" name="Text Box 6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31" name="Text Box 7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32" name="Text Box 7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433" name="Text Box 76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434" name="Text Box 77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435" name="Text Box 78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36" name="Text Box 7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37" name="Text Box 8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38" name="Text Box 8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39" name="Text Box 8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40" name="Text Box 8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41" name="Text Box 8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42" name="Text Box 8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43" name="Text Box 8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44" name="Text Box 8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45" name="Text Box 8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46" name="Text Box 8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47" name="Text Box 9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48" name="Text Box 9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49" name="Text Box 9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50" name="Text Box 9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51" name="Text Box 9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52" name="Text Box 9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53" name="Text Box 9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54" name="Text Box 9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55" name="Text Box 9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56" name="Text Box 9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57" name="Text Box 10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58" name="Text Box 10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59" name="Text Box 10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60" name="Text Box 10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61" name="Text Box 10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62" name="Text Box 10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63" name="Text Box 10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64" name="Text Box 10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65" name="Text Box 10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66" name="Text Box 10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67" name="Text Box 11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68" name="Text Box 11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69" name="Text Box 11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70" name="Text Box 11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71" name="Text Box 11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72" name="Text Box 11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73" name="Text Box 11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74" name="Text Box 11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75" name="Text Box 11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76" name="Text Box 11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77" name="Text Box 12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78" name="Text Box 12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79" name="Text Box 12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80" name="Text Box 12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81" name="Text Box 12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82" name="Text Box 12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83" name="Text Box 12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84" name="Text Box 12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85" name="Text Box 12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86" name="Text Box 12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87" name="Text Box 13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88" name="Text Box 13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89" name="Text Box 13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90" name="Text Box 13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491" name="Text Box 137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492" name="Text Box 138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493" name="Text Box 142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494" name="Text Box 143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495" name="Text Box 144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496" name="Text Box 145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497" name="Text Box 146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98" name="Text Box 14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499" name="Text Box 14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00" name="Text Box 14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01" name="Text Box 15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02" name="Text Box 15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03" name="Text Box 15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04" name="Text Box 15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05" name="Text Box 15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06" name="Text Box 15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07" name="Text Box 15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08" name="Text Box 15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09" name="Text Box 15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10" name="Text Box 15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11" name="Text Box 16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12" name="Text Box 16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13" name="Text Box 16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14" name="Text Box 16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15" name="Text Box 16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16" name="Text Box 16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17" name="Text Box 16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18" name="Text Box 16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19" name="Text Box 16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20" name="Text Box 16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21" name="Text Box 17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22" name="Text Box 17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23" name="Text Box 17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24" name="Text Box 17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25" name="Text Box 17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26" name="Text Box 17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27" name="Text Box 17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28" name="Text Box 17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29" name="Text Box 17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30" name="Text Box 17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31" name="Text Box 18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32" name="Text Box 18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33" name="Text Box 18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34" name="Text Box 18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35" name="Text Box 18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36" name="Text Box 18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37" name="Text Box 18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38" name="Text Box 18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39" name="Text Box 18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40" name="Text Box 18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41" name="Text Box 19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42" name="Text Box 19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43" name="Text Box 19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44" name="Text Box 19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45" name="Text Box 19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46" name="Text Box 19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47" name="Text Box 19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48" name="Text Box 19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49" name="Text Box 19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50" name="Text Box 19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51" name="Text Box 20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552" name="Text Box 208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553" name="Text Box 209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554" name="Text Box 213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555" name="Text Box 214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556" name="Text Box 215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557" name="Text Box 216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558" name="Text Box 217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59" name="Text Box 21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60" name="Text Box 21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61" name="Text Box 22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62" name="Text Box 22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63" name="Text Box 22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64" name="Text Box 22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65" name="Text Box 22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66" name="Text Box 22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67" name="Text Box 22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68" name="Text Box 22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69" name="Text Box 22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70" name="Text Box 22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71" name="Text Box 23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72" name="Text Box 23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73" name="Text Box 23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74" name="Text Box 23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75" name="Text Box 23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76" name="Text Box 23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77" name="Text Box 23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78" name="Text Box 23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79" name="Text Box 23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80" name="Text Box 23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81" name="Text Box 24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82" name="Text Box 24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83" name="Text Box 24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84" name="Text Box 24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85" name="Text Box 24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86" name="Text Box 24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87" name="Text Box 24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88" name="Text Box 24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89" name="Text Box 24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90" name="Text Box 24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91" name="Text Box 25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92" name="Text Box 25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93" name="Text Box 25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94" name="Text Box 25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95" name="Text Box 25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96" name="Text Box 25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97" name="Text Box 25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98" name="Text Box 25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599" name="Text Box 25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00" name="Text Box 25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01" name="Text Box 26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02" name="Text Box 26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03" name="Text Box 26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04" name="Text Box 26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05" name="Text Box 26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06" name="Text Box 26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07" name="Text Box 26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08" name="Text Box 26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09" name="Text Box 26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10" name="Text Box 26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11" name="Text Box 27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12" name="Text Box 27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613" name="Text Box 279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614" name="Text Box 280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615" name="Text Box 284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616" name="Text Box 285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617" name="Text Box 286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618" name="Text Box 287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619" name="Text Box 288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20" name="Text Box 28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21" name="Text Box 29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22" name="Text Box 29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23" name="Text Box 29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24" name="Text Box 29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25" name="Text Box 29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26" name="Text Box 29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27" name="Text Box 29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28" name="Text Box 29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29" name="Text Box 29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30" name="Text Box 29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31" name="Text Box 30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32" name="Text Box 30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33" name="Text Box 30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34" name="Text Box 30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35" name="Text Box 30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36" name="Text Box 30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37" name="Text Box 30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38" name="Text Box 30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39" name="Text Box 30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40" name="Text Box 30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41" name="Text Box 31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42" name="Text Box 31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43" name="Text Box 31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44" name="Text Box 31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45" name="Text Box 31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46" name="Text Box 31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47" name="Text Box 31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48" name="Text Box 31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49" name="Text Box 31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50" name="Text Box 31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51" name="Text Box 32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52" name="Text Box 32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53" name="Text Box 32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54" name="Text Box 32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55" name="Text Box 32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56" name="Text Box 32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57" name="Text Box 32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58" name="Text Box 32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59" name="Text Box 32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60" name="Text Box 32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61" name="Text Box 33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62" name="Text Box 33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63" name="Text Box 33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64" name="Text Box 33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65" name="Text Box 33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66" name="Text Box 33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67" name="Text Box 33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68" name="Text Box 33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69" name="Text Box 33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70" name="Text Box 33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71" name="Text Box 34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72" name="Text Box 34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73" name="Text Box 34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189379</xdr:rowOff>
    </xdr:to>
    <xdr:sp macro="" textlink="">
      <xdr:nvSpPr>
        <xdr:cNvPr id="674" name="Text Box 469"/>
        <xdr:cNvSpPr txBox="1">
          <a:spLocks noChangeArrowheads="1"/>
        </xdr:cNvSpPr>
      </xdr:nvSpPr>
      <xdr:spPr bwMode="auto">
        <a:xfrm>
          <a:off x="619125" y="6381750"/>
          <a:ext cx="76200" cy="246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189379</xdr:rowOff>
    </xdr:to>
    <xdr:sp macro="" textlink="">
      <xdr:nvSpPr>
        <xdr:cNvPr id="675" name="Text Box 470"/>
        <xdr:cNvSpPr txBox="1">
          <a:spLocks noChangeArrowheads="1"/>
        </xdr:cNvSpPr>
      </xdr:nvSpPr>
      <xdr:spPr bwMode="auto">
        <a:xfrm>
          <a:off x="619125" y="6381750"/>
          <a:ext cx="76200" cy="246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676" name="Text Box 8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677" name="Text Box 9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678" name="Text Box 13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679" name="Text Box 14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680" name="Text Box 15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681" name="Text Box 16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682" name="Text Box 17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83" name="Text Box 1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84" name="Text Box 1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85" name="Text Box 2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86" name="Text Box 2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87" name="Text Box 2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88" name="Text Box 2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89" name="Text Box 2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90" name="Text Box 2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91" name="Text Box 2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92" name="Text Box 2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93" name="Text Box 2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94" name="Text Box 2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95" name="Text Box 3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96" name="Text Box 3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97" name="Text Box 3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98" name="Text Box 3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699" name="Text Box 3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00" name="Text Box 3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01" name="Text Box 3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02" name="Text Box 3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03" name="Text Box 3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04" name="Text Box 3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05" name="Text Box 4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06" name="Text Box 4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07" name="Text Box 4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08" name="Text Box 4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09" name="Text Box 4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10" name="Text Box 4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11" name="Text Box 4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12" name="Text Box 4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13" name="Text Box 4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14" name="Text Box 4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15" name="Text Box 5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16" name="Text Box 5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17" name="Text Box 5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18" name="Text Box 5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19" name="Text Box 5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20" name="Text Box 5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21" name="Text Box 5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22" name="Text Box 5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23" name="Text Box 5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24" name="Text Box 5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25" name="Text Box 6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26" name="Text Box 6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27" name="Text Box 6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28" name="Text Box 6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29" name="Text Box 6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30" name="Text Box 6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31" name="Text Box 6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32" name="Text Box 6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33" name="Text Box 6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34" name="Text Box 6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35" name="Text Box 7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36" name="Text Box 7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737" name="Text Box 76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738" name="Text Box 77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739" name="Text Box 78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40" name="Text Box 7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41" name="Text Box 8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42" name="Text Box 8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43" name="Text Box 8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44" name="Text Box 8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45" name="Text Box 8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46" name="Text Box 8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47" name="Text Box 8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48" name="Text Box 8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49" name="Text Box 8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50" name="Text Box 8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51" name="Text Box 9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52" name="Text Box 9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53" name="Text Box 9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54" name="Text Box 9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55" name="Text Box 9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56" name="Text Box 9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57" name="Text Box 9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58" name="Text Box 9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59" name="Text Box 9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60" name="Text Box 9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61" name="Text Box 10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62" name="Text Box 10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63" name="Text Box 10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64" name="Text Box 10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65" name="Text Box 10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66" name="Text Box 10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67" name="Text Box 10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68" name="Text Box 10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69" name="Text Box 10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70" name="Text Box 10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71" name="Text Box 11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72" name="Text Box 11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73" name="Text Box 11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74" name="Text Box 11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75" name="Text Box 11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76" name="Text Box 11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77" name="Text Box 11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78" name="Text Box 11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79" name="Text Box 11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80" name="Text Box 11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81" name="Text Box 12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82" name="Text Box 12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83" name="Text Box 12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84" name="Text Box 12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85" name="Text Box 12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86" name="Text Box 12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87" name="Text Box 12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88" name="Text Box 12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89" name="Text Box 12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90" name="Text Box 12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91" name="Text Box 13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92" name="Text Box 13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93" name="Text Box 13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794" name="Text Box 13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795" name="Text Box 137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796" name="Text Box 138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797" name="Text Box 142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798" name="Text Box 143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799" name="Text Box 144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800" name="Text Box 145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801" name="Text Box 146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02" name="Text Box 14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03" name="Text Box 14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04" name="Text Box 14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05" name="Text Box 15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06" name="Text Box 15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07" name="Text Box 15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08" name="Text Box 15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09" name="Text Box 15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10" name="Text Box 15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11" name="Text Box 15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12" name="Text Box 15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13" name="Text Box 15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14" name="Text Box 15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15" name="Text Box 16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16" name="Text Box 16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17" name="Text Box 16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18" name="Text Box 16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19" name="Text Box 16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20" name="Text Box 16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21" name="Text Box 16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22" name="Text Box 16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23" name="Text Box 16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24" name="Text Box 16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25" name="Text Box 17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26" name="Text Box 17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27" name="Text Box 17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28" name="Text Box 17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29" name="Text Box 17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30" name="Text Box 17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31" name="Text Box 17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32" name="Text Box 17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33" name="Text Box 17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34" name="Text Box 17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35" name="Text Box 18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36" name="Text Box 18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37" name="Text Box 18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38" name="Text Box 18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39" name="Text Box 18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40" name="Text Box 18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41" name="Text Box 18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42" name="Text Box 18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43" name="Text Box 18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44" name="Text Box 18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45" name="Text Box 19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46" name="Text Box 19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47" name="Text Box 19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48" name="Text Box 19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49" name="Text Box 19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50" name="Text Box 19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51" name="Text Box 19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52" name="Text Box 19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53" name="Text Box 19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54" name="Text Box 19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55" name="Text Box 20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856" name="Text Box 208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857" name="Text Box 209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858" name="Text Box 213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859" name="Text Box 214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860" name="Text Box 215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861" name="Text Box 216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862" name="Text Box 217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63" name="Text Box 21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64" name="Text Box 21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65" name="Text Box 22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66" name="Text Box 22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67" name="Text Box 22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68" name="Text Box 22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69" name="Text Box 22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70" name="Text Box 22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71" name="Text Box 22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72" name="Text Box 22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73" name="Text Box 22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74" name="Text Box 22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75" name="Text Box 23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76" name="Text Box 23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77" name="Text Box 23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78" name="Text Box 23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79" name="Text Box 23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80" name="Text Box 23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81" name="Text Box 23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82" name="Text Box 23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83" name="Text Box 23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84" name="Text Box 23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85" name="Text Box 24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86" name="Text Box 24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87" name="Text Box 24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88" name="Text Box 24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89" name="Text Box 24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90" name="Text Box 24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91" name="Text Box 24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92" name="Text Box 24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93" name="Text Box 24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94" name="Text Box 24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95" name="Text Box 25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96" name="Text Box 25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97" name="Text Box 25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98" name="Text Box 25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899" name="Text Box 25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00" name="Text Box 25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01" name="Text Box 25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02" name="Text Box 25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03" name="Text Box 25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04" name="Text Box 25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05" name="Text Box 26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06" name="Text Box 26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07" name="Text Box 26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08" name="Text Box 26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09" name="Text Box 26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10" name="Text Box 26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11" name="Text Box 26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12" name="Text Box 26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13" name="Text Box 26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14" name="Text Box 26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15" name="Text Box 27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16" name="Text Box 27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917" name="Text Box 279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918" name="Text Box 280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919" name="Text Box 284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920" name="Text Box 285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921" name="Text Box 286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922" name="Text Box 287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923" name="Text Box 288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24" name="Text Box 28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25" name="Text Box 29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26" name="Text Box 29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27" name="Text Box 29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28" name="Text Box 29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29" name="Text Box 29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30" name="Text Box 29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31" name="Text Box 29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32" name="Text Box 29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33" name="Text Box 29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34" name="Text Box 29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35" name="Text Box 30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36" name="Text Box 30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37" name="Text Box 30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38" name="Text Box 30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39" name="Text Box 30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40" name="Text Box 30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41" name="Text Box 30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42" name="Text Box 30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43" name="Text Box 30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44" name="Text Box 30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45" name="Text Box 31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46" name="Text Box 31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47" name="Text Box 31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48" name="Text Box 31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49" name="Text Box 31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50" name="Text Box 31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51" name="Text Box 31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52" name="Text Box 31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53" name="Text Box 31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54" name="Text Box 31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55" name="Text Box 32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56" name="Text Box 32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57" name="Text Box 32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58" name="Text Box 32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59" name="Text Box 32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60" name="Text Box 32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61" name="Text Box 32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62" name="Text Box 32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63" name="Text Box 32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64" name="Text Box 32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65" name="Text Box 33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66" name="Text Box 33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67" name="Text Box 33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68" name="Text Box 33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69" name="Text Box 33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70" name="Text Box 33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71" name="Text Box 33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72" name="Text Box 33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73" name="Text Box 33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74" name="Text Box 33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75" name="Text Box 34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76" name="Text Box 34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977" name="Text Box 34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978" name="Text Box 529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979" name="Text Box 530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980" name="Text Box 531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981" name="Text Box 532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982" name="Text Box 533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983" name="Text Box 534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984" name="Text Box 535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985" name="Text Box 536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986" name="Text Box 537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987" name="Text Box 538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988" name="Text Box 539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989" name="Text Box 540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990" name="Text Box 541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991" name="Text Box 542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992" name="Text Box 543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993" name="Text Box 544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994" name="Text Box 545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995" name="Text Box 546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996" name="Text Box 547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997" name="Text Box 548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998" name="Text Box 549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999" name="Text Box 550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00" name="Text Box 551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01" name="Text Box 552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02" name="Text Box 553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03" name="Text Box 554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04" name="Text Box 555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05" name="Text Box 556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06" name="Text Box 557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07" name="Text Box 558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08" name="Text Box 559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09" name="Text Box 560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10" name="Text Box 561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11" name="Text Box 562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12" name="Text Box 563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13" name="Text Box 564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14" name="Text Box 565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15" name="Text Box 566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16" name="Text Box 567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17" name="Text Box 568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18" name="Text Box 569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19" name="Text Box 570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20" name="Text Box 571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21" name="Text Box 572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22" name="Text Box 573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23" name="Text Box 574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24" name="Text Box 575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25" name="Text Box 576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26" name="Text Box 577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27" name="Text Box 578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28" name="Text Box 579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29" name="Text Box 580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30" name="Text Box 581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31" name="Text Box 582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32" name="Text Box 583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33" name="Text Box 584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34" name="Text Box 585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035" name="Text Box 586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036" name="Text Box 8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037" name="Text Box 9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038" name="Text Box 13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039" name="Text Box 14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040" name="Text Box 15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041" name="Text Box 16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042" name="Text Box 17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43" name="Text Box 1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44" name="Text Box 1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45" name="Text Box 2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46" name="Text Box 2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48" name="Text Box 2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49" name="Text Box 2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50" name="Text Box 2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51" name="Text Box 2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52" name="Text Box 2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53" name="Text Box 2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54" name="Text Box 2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55" name="Text Box 3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56" name="Text Box 3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57" name="Text Box 3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58" name="Text Box 3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59" name="Text Box 3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60" name="Text Box 3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61" name="Text Box 3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62" name="Text Box 3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63" name="Text Box 3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64" name="Text Box 3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65" name="Text Box 4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66" name="Text Box 4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67" name="Text Box 4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68" name="Text Box 4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69" name="Text Box 4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70" name="Text Box 4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71" name="Text Box 4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72" name="Text Box 4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73" name="Text Box 4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74" name="Text Box 4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75" name="Text Box 5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76" name="Text Box 5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77" name="Text Box 5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78" name="Text Box 5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79" name="Text Box 5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80" name="Text Box 5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81" name="Text Box 5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82" name="Text Box 5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83" name="Text Box 5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84" name="Text Box 5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85" name="Text Box 6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86" name="Text Box 6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87" name="Text Box 6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88" name="Text Box 6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89" name="Text Box 6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90" name="Text Box 6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91" name="Text Box 6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92" name="Text Box 6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93" name="Text Box 6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94" name="Text Box 6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95" name="Text Box 7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096" name="Text Box 7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097" name="Text Box 76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098" name="Text Box 77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099" name="Text Box 78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00" name="Text Box 7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01" name="Text Box 8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02" name="Text Box 8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03" name="Text Box 8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04" name="Text Box 8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05" name="Text Box 8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06" name="Text Box 8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07" name="Text Box 8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08" name="Text Box 8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09" name="Text Box 8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10" name="Text Box 8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11" name="Text Box 9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12" name="Text Box 9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13" name="Text Box 9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14" name="Text Box 9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15" name="Text Box 9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16" name="Text Box 9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17" name="Text Box 9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18" name="Text Box 9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19" name="Text Box 9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20" name="Text Box 9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21" name="Text Box 10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22" name="Text Box 10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23" name="Text Box 10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24" name="Text Box 10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25" name="Text Box 10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26" name="Text Box 10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27" name="Text Box 10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28" name="Text Box 10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29" name="Text Box 10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30" name="Text Box 10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31" name="Text Box 11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32" name="Text Box 11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33" name="Text Box 11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34" name="Text Box 11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35" name="Text Box 11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36" name="Text Box 11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37" name="Text Box 11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38" name="Text Box 11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39" name="Text Box 11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40" name="Text Box 11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41" name="Text Box 12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42" name="Text Box 12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43" name="Text Box 12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44" name="Text Box 12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45" name="Text Box 12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46" name="Text Box 12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47" name="Text Box 12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48" name="Text Box 12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49" name="Text Box 12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50" name="Text Box 12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51" name="Text Box 13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52" name="Text Box 13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53" name="Text Box 13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54" name="Text Box 13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155" name="Text Box 137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156" name="Text Box 138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157" name="Text Box 142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158" name="Text Box 143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159" name="Text Box 144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160" name="Text Box 145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161" name="Text Box 146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62" name="Text Box 14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63" name="Text Box 14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64" name="Text Box 14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65" name="Text Box 15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66" name="Text Box 15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67" name="Text Box 15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68" name="Text Box 15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69" name="Text Box 15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70" name="Text Box 15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71" name="Text Box 15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72" name="Text Box 15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73" name="Text Box 15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74" name="Text Box 15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75" name="Text Box 16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76" name="Text Box 16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77" name="Text Box 16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78" name="Text Box 16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79" name="Text Box 16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80" name="Text Box 16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81" name="Text Box 16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82" name="Text Box 16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83" name="Text Box 16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84" name="Text Box 16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85" name="Text Box 17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86" name="Text Box 17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87" name="Text Box 17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88" name="Text Box 17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89" name="Text Box 17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90" name="Text Box 17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91" name="Text Box 17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92" name="Text Box 17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93" name="Text Box 17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94" name="Text Box 17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95" name="Text Box 18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96" name="Text Box 18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97" name="Text Box 18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98" name="Text Box 18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199" name="Text Box 18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00" name="Text Box 18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01" name="Text Box 18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02" name="Text Box 18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03" name="Text Box 18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04" name="Text Box 18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05" name="Text Box 19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06" name="Text Box 19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07" name="Text Box 19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08" name="Text Box 19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09" name="Text Box 19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10" name="Text Box 19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11" name="Text Box 19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12" name="Text Box 19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13" name="Text Box 19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14" name="Text Box 19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15" name="Text Box 20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216" name="Text Box 208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217" name="Text Box 209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218" name="Text Box 213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219" name="Text Box 214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220" name="Text Box 215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221" name="Text Box 216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222" name="Text Box 217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23" name="Text Box 21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24" name="Text Box 21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25" name="Text Box 22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26" name="Text Box 22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27" name="Text Box 22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28" name="Text Box 22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29" name="Text Box 22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30" name="Text Box 22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31" name="Text Box 22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32" name="Text Box 22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33" name="Text Box 22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34" name="Text Box 22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35" name="Text Box 23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36" name="Text Box 23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37" name="Text Box 23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38" name="Text Box 23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39" name="Text Box 23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40" name="Text Box 23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41" name="Text Box 23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42" name="Text Box 23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43" name="Text Box 23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44" name="Text Box 23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45" name="Text Box 24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46" name="Text Box 24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47" name="Text Box 24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48" name="Text Box 24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49" name="Text Box 24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50" name="Text Box 24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51" name="Text Box 24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52" name="Text Box 24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53" name="Text Box 24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54" name="Text Box 24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55" name="Text Box 25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56" name="Text Box 25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57" name="Text Box 25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58" name="Text Box 25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59" name="Text Box 25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60" name="Text Box 25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61" name="Text Box 25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62" name="Text Box 25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63" name="Text Box 25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64" name="Text Box 25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65" name="Text Box 26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66" name="Text Box 26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67" name="Text Box 26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68" name="Text Box 26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69" name="Text Box 26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70" name="Text Box 26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71" name="Text Box 26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72" name="Text Box 26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73" name="Text Box 26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74" name="Text Box 26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75" name="Text Box 27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76" name="Text Box 27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277" name="Text Box 279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278" name="Text Box 280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279" name="Text Box 284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280" name="Text Box 285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281" name="Text Box 286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282" name="Text Box 287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283" name="Text Box 288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84" name="Text Box 28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85" name="Text Box 29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86" name="Text Box 29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87" name="Text Box 29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88" name="Text Box 29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89" name="Text Box 29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90" name="Text Box 29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91" name="Text Box 29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92" name="Text Box 29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93" name="Text Box 29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94" name="Text Box 29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95" name="Text Box 30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96" name="Text Box 30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97" name="Text Box 30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98" name="Text Box 30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299" name="Text Box 30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00" name="Text Box 30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01" name="Text Box 30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02" name="Text Box 30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03" name="Text Box 30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04" name="Text Box 30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05" name="Text Box 31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06" name="Text Box 31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07" name="Text Box 31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08" name="Text Box 31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09" name="Text Box 31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10" name="Text Box 31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11" name="Text Box 31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12" name="Text Box 31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13" name="Text Box 31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14" name="Text Box 31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15" name="Text Box 32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16" name="Text Box 32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17" name="Text Box 32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18" name="Text Box 32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19" name="Text Box 32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20" name="Text Box 32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21" name="Text Box 32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22" name="Text Box 32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23" name="Text Box 32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24" name="Text Box 32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25" name="Text Box 33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26" name="Text Box 33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27" name="Text Box 33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28" name="Text Box 33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29" name="Text Box 33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30" name="Text Box 33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31" name="Text Box 33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32" name="Text Box 33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33" name="Text Box 33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34" name="Text Box 33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35" name="Text Box 34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36" name="Text Box 34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37" name="Text Box 34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189379</xdr:rowOff>
    </xdr:to>
    <xdr:sp macro="" textlink="">
      <xdr:nvSpPr>
        <xdr:cNvPr id="1338" name="Text Box 469"/>
        <xdr:cNvSpPr txBox="1">
          <a:spLocks noChangeArrowheads="1"/>
        </xdr:cNvSpPr>
      </xdr:nvSpPr>
      <xdr:spPr bwMode="auto">
        <a:xfrm>
          <a:off x="619125" y="6381750"/>
          <a:ext cx="76200" cy="246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189379</xdr:rowOff>
    </xdr:to>
    <xdr:sp macro="" textlink="">
      <xdr:nvSpPr>
        <xdr:cNvPr id="1339" name="Text Box 470"/>
        <xdr:cNvSpPr txBox="1">
          <a:spLocks noChangeArrowheads="1"/>
        </xdr:cNvSpPr>
      </xdr:nvSpPr>
      <xdr:spPr bwMode="auto">
        <a:xfrm>
          <a:off x="619125" y="6381750"/>
          <a:ext cx="76200" cy="246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340" name="Text Box 8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341" name="Text Box 9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342" name="Text Box 13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343" name="Text Box 14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344" name="Text Box 15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345" name="Text Box 16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346" name="Text Box 17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47" name="Text Box 1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48" name="Text Box 1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49" name="Text Box 2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50" name="Text Box 2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51" name="Text Box 2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52" name="Text Box 2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53" name="Text Box 2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54" name="Text Box 2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56" name="Text Box 2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57" name="Text Box 2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58" name="Text Box 2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59" name="Text Box 3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60" name="Text Box 3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61" name="Text Box 3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62" name="Text Box 3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63" name="Text Box 3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64" name="Text Box 3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65" name="Text Box 3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66" name="Text Box 3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67" name="Text Box 3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68" name="Text Box 3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69" name="Text Box 4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70" name="Text Box 4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71" name="Text Box 4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72" name="Text Box 4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73" name="Text Box 4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74" name="Text Box 4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75" name="Text Box 4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76" name="Text Box 4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77" name="Text Box 4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78" name="Text Box 4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79" name="Text Box 5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80" name="Text Box 5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81" name="Text Box 5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82" name="Text Box 5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83" name="Text Box 5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84" name="Text Box 5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85" name="Text Box 5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86" name="Text Box 5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87" name="Text Box 5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88" name="Text Box 5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89" name="Text Box 6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90" name="Text Box 6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91" name="Text Box 6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92" name="Text Box 6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93" name="Text Box 6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94" name="Text Box 6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95" name="Text Box 6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96" name="Text Box 6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97" name="Text Box 6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98" name="Text Box 6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399" name="Text Box 7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00" name="Text Box 7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401" name="Text Box 76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402" name="Text Box 77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403" name="Text Box 78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04" name="Text Box 7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05" name="Text Box 8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06" name="Text Box 8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07" name="Text Box 8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08" name="Text Box 8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09" name="Text Box 8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10" name="Text Box 8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11" name="Text Box 8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12" name="Text Box 8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13" name="Text Box 8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14" name="Text Box 8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15" name="Text Box 9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16" name="Text Box 9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17" name="Text Box 9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18" name="Text Box 9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19" name="Text Box 9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20" name="Text Box 9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21" name="Text Box 9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22" name="Text Box 9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23" name="Text Box 9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24" name="Text Box 9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25" name="Text Box 10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26" name="Text Box 10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27" name="Text Box 10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28" name="Text Box 10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29" name="Text Box 10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30" name="Text Box 10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31" name="Text Box 10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32" name="Text Box 10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33" name="Text Box 10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34" name="Text Box 10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35" name="Text Box 11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36" name="Text Box 11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37" name="Text Box 11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38" name="Text Box 11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39" name="Text Box 11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40" name="Text Box 11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41" name="Text Box 11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42" name="Text Box 11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43" name="Text Box 11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44" name="Text Box 11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45" name="Text Box 12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46" name="Text Box 12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47" name="Text Box 12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48" name="Text Box 12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49" name="Text Box 12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50" name="Text Box 12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51" name="Text Box 12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52" name="Text Box 12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53" name="Text Box 12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54" name="Text Box 12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55" name="Text Box 13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56" name="Text Box 13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57" name="Text Box 13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58" name="Text Box 13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459" name="Text Box 137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460" name="Text Box 138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461" name="Text Box 142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462" name="Text Box 143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463" name="Text Box 144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464" name="Text Box 145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465" name="Text Box 146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66" name="Text Box 14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67" name="Text Box 14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68" name="Text Box 14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69" name="Text Box 15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70" name="Text Box 15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71" name="Text Box 15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72" name="Text Box 15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73" name="Text Box 15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74" name="Text Box 15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75" name="Text Box 15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76" name="Text Box 15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77" name="Text Box 15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78" name="Text Box 15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79" name="Text Box 16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80" name="Text Box 16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81" name="Text Box 16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82" name="Text Box 16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83" name="Text Box 16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84" name="Text Box 16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85" name="Text Box 16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86" name="Text Box 16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87" name="Text Box 16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88" name="Text Box 16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89" name="Text Box 17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90" name="Text Box 17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91" name="Text Box 17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92" name="Text Box 17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93" name="Text Box 17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94" name="Text Box 17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95" name="Text Box 17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96" name="Text Box 17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97" name="Text Box 17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98" name="Text Box 17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499" name="Text Box 18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00" name="Text Box 18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01" name="Text Box 18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02" name="Text Box 18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03" name="Text Box 18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04" name="Text Box 18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05" name="Text Box 18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06" name="Text Box 18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07" name="Text Box 18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08" name="Text Box 18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09" name="Text Box 19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10" name="Text Box 19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11" name="Text Box 19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12" name="Text Box 19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13" name="Text Box 19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14" name="Text Box 19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15" name="Text Box 19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16" name="Text Box 19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17" name="Text Box 19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18" name="Text Box 19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19" name="Text Box 20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520" name="Text Box 208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521" name="Text Box 209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522" name="Text Box 213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523" name="Text Box 214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524" name="Text Box 215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525" name="Text Box 216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526" name="Text Box 217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27" name="Text Box 21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28" name="Text Box 21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29" name="Text Box 22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30" name="Text Box 22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31" name="Text Box 22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32" name="Text Box 22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33" name="Text Box 22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34" name="Text Box 22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35" name="Text Box 22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36" name="Text Box 22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37" name="Text Box 22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38" name="Text Box 22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39" name="Text Box 23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40" name="Text Box 23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41" name="Text Box 23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42" name="Text Box 23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43" name="Text Box 23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44" name="Text Box 23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45" name="Text Box 23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46" name="Text Box 23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47" name="Text Box 23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48" name="Text Box 23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49" name="Text Box 24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50" name="Text Box 24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51" name="Text Box 24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52" name="Text Box 24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53" name="Text Box 24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54" name="Text Box 24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55" name="Text Box 24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56" name="Text Box 24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57" name="Text Box 24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58" name="Text Box 24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59" name="Text Box 25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60" name="Text Box 25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61" name="Text Box 25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62" name="Text Box 25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63" name="Text Box 25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64" name="Text Box 25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65" name="Text Box 25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66" name="Text Box 25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67" name="Text Box 25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68" name="Text Box 25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69" name="Text Box 26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70" name="Text Box 26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71" name="Text Box 26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72" name="Text Box 26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73" name="Text Box 26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74" name="Text Box 26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75" name="Text Box 26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76" name="Text Box 26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77" name="Text Box 26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78" name="Text Box 26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79" name="Text Box 27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80" name="Text Box 27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581" name="Text Box 279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582" name="Text Box 280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583" name="Text Box 284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584" name="Text Box 285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585" name="Text Box 286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586" name="Text Box 287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587" name="Text Box 288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88" name="Text Box 28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89" name="Text Box 29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90" name="Text Box 29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91" name="Text Box 29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92" name="Text Box 29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93" name="Text Box 29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94" name="Text Box 29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95" name="Text Box 29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96" name="Text Box 29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97" name="Text Box 29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98" name="Text Box 29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599" name="Text Box 30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00" name="Text Box 30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01" name="Text Box 30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02" name="Text Box 30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03" name="Text Box 30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04" name="Text Box 30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05" name="Text Box 30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06" name="Text Box 30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07" name="Text Box 30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08" name="Text Box 30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09" name="Text Box 31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10" name="Text Box 31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11" name="Text Box 31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12" name="Text Box 31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13" name="Text Box 31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14" name="Text Box 31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15" name="Text Box 31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16" name="Text Box 31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17" name="Text Box 31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18" name="Text Box 31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19" name="Text Box 32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20" name="Text Box 32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21" name="Text Box 32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22" name="Text Box 32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23" name="Text Box 32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24" name="Text Box 32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25" name="Text Box 32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26" name="Text Box 32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27" name="Text Box 32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28" name="Text Box 32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29" name="Text Box 33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30" name="Text Box 33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31" name="Text Box 33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32" name="Text Box 333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33" name="Text Box 334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34" name="Text Box 335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35" name="Text Box 336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36" name="Text Box 337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37" name="Text Box 338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38" name="Text Box 339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39" name="Text Box 340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40" name="Text Box 341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247650</xdr:colOff>
      <xdr:row>67</xdr:row>
      <xdr:rowOff>190500</xdr:rowOff>
    </xdr:to>
    <xdr:sp macro="" textlink="">
      <xdr:nvSpPr>
        <xdr:cNvPr id="1641" name="Text Box 342"/>
        <xdr:cNvSpPr txBox="1">
          <a:spLocks noChangeArrowheads="1"/>
        </xdr:cNvSpPr>
      </xdr:nvSpPr>
      <xdr:spPr bwMode="auto">
        <a:xfrm>
          <a:off x="60007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642" name="Text Box 529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643" name="Text Box 530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644" name="Text Box 531"/>
        <xdr:cNvSpPr txBox="1">
          <a:spLocks noChangeArrowheads="1"/>
        </xdr:cNvSpPr>
      </xdr:nvSpPr>
      <xdr:spPr bwMode="auto">
        <a:xfrm>
          <a:off x="619125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45" name="Text Box 532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46" name="Text Box 533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47" name="Text Box 534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48" name="Text Box 535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49" name="Text Box 536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50" name="Text Box 537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51" name="Text Box 538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52" name="Text Box 539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53" name="Text Box 540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54" name="Text Box 541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55" name="Text Box 542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56" name="Text Box 543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57" name="Text Box 544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58" name="Text Box 545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59" name="Text Box 546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60" name="Text Box 547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61" name="Text Box 548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62" name="Text Box 549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63" name="Text Box 550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64" name="Text Box 551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65" name="Text Box 552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66" name="Text Box 553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67" name="Text Box 554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68" name="Text Box 555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69" name="Text Box 556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70" name="Text Box 557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71" name="Text Box 558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72" name="Text Box 559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73" name="Text Box 560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74" name="Text Box 561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75" name="Text Box 562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76" name="Text Box 563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77" name="Text Box 564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78" name="Text Box 565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79" name="Text Box 566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80" name="Text Box 567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81" name="Text Box 568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82" name="Text Box 569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83" name="Text Box 570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84" name="Text Box 571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85" name="Text Box 572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86" name="Text Box 573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87" name="Text Box 574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88" name="Text Box 575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89" name="Text Box 576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90" name="Text Box 577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91" name="Text Box 578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92" name="Text Box 579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93" name="Text Box 580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94" name="Text Box 581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95" name="Text Box 582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96" name="Text Box 583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97" name="Text Box 584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98" name="Text Box 585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67</xdr:row>
      <xdr:rowOff>0</xdr:rowOff>
    </xdr:from>
    <xdr:to>
      <xdr:col>1</xdr:col>
      <xdr:colOff>257175</xdr:colOff>
      <xdr:row>67</xdr:row>
      <xdr:rowOff>190500</xdr:rowOff>
    </xdr:to>
    <xdr:sp macro="" textlink="">
      <xdr:nvSpPr>
        <xdr:cNvPr id="1699" name="Text Box 586"/>
        <xdr:cNvSpPr txBox="1">
          <a:spLocks noChangeArrowheads="1"/>
        </xdr:cNvSpPr>
      </xdr:nvSpPr>
      <xdr:spPr bwMode="auto">
        <a:xfrm>
          <a:off x="609600" y="6381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700" name="Text Box 469"/>
        <xdr:cNvSpPr txBox="1">
          <a:spLocks noChangeArrowheads="1"/>
        </xdr:cNvSpPr>
      </xdr:nvSpPr>
      <xdr:spPr bwMode="auto">
        <a:xfrm>
          <a:off x="619125" y="6381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701" name="Text Box 470"/>
        <xdr:cNvSpPr txBox="1">
          <a:spLocks noChangeArrowheads="1"/>
        </xdr:cNvSpPr>
      </xdr:nvSpPr>
      <xdr:spPr bwMode="auto">
        <a:xfrm>
          <a:off x="619125" y="6381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702" name="Text Box 469"/>
        <xdr:cNvSpPr txBox="1">
          <a:spLocks noChangeArrowheads="1"/>
        </xdr:cNvSpPr>
      </xdr:nvSpPr>
      <xdr:spPr bwMode="auto">
        <a:xfrm>
          <a:off x="619125" y="6381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703" name="Text Box 470"/>
        <xdr:cNvSpPr txBox="1">
          <a:spLocks noChangeArrowheads="1"/>
        </xdr:cNvSpPr>
      </xdr:nvSpPr>
      <xdr:spPr bwMode="auto">
        <a:xfrm>
          <a:off x="619125" y="6381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704" name="Text Box 81"/>
        <xdr:cNvSpPr txBox="1">
          <a:spLocks noChangeArrowheads="1"/>
        </xdr:cNvSpPr>
      </xdr:nvSpPr>
      <xdr:spPr bwMode="auto">
        <a:xfrm>
          <a:off x="61912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705" name="Text Box 82"/>
        <xdr:cNvSpPr txBox="1">
          <a:spLocks noChangeArrowheads="1"/>
        </xdr:cNvSpPr>
      </xdr:nvSpPr>
      <xdr:spPr bwMode="auto">
        <a:xfrm>
          <a:off x="61912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706" name="Text Box 81"/>
        <xdr:cNvSpPr txBox="1">
          <a:spLocks noChangeArrowheads="1"/>
        </xdr:cNvSpPr>
      </xdr:nvSpPr>
      <xdr:spPr bwMode="auto">
        <a:xfrm>
          <a:off x="61912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707" name="Text Box 82"/>
        <xdr:cNvSpPr txBox="1">
          <a:spLocks noChangeArrowheads="1"/>
        </xdr:cNvSpPr>
      </xdr:nvSpPr>
      <xdr:spPr bwMode="auto">
        <a:xfrm>
          <a:off x="61912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708" name="Text Box 81"/>
        <xdr:cNvSpPr txBox="1">
          <a:spLocks noChangeArrowheads="1"/>
        </xdr:cNvSpPr>
      </xdr:nvSpPr>
      <xdr:spPr bwMode="auto">
        <a:xfrm>
          <a:off x="61912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709" name="Text Box 82"/>
        <xdr:cNvSpPr txBox="1">
          <a:spLocks noChangeArrowheads="1"/>
        </xdr:cNvSpPr>
      </xdr:nvSpPr>
      <xdr:spPr bwMode="auto">
        <a:xfrm>
          <a:off x="61912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710" name="Text Box 81"/>
        <xdr:cNvSpPr txBox="1">
          <a:spLocks noChangeArrowheads="1"/>
        </xdr:cNvSpPr>
      </xdr:nvSpPr>
      <xdr:spPr bwMode="auto">
        <a:xfrm>
          <a:off x="61912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67</xdr:row>
      <xdr:rowOff>0</xdr:rowOff>
    </xdr:from>
    <xdr:to>
      <xdr:col>1</xdr:col>
      <xdr:colOff>266700</xdr:colOff>
      <xdr:row>67</xdr:row>
      <xdr:rowOff>190500</xdr:rowOff>
    </xdr:to>
    <xdr:sp macro="" textlink="">
      <xdr:nvSpPr>
        <xdr:cNvPr id="1711" name="Text Box 82"/>
        <xdr:cNvSpPr txBox="1">
          <a:spLocks noChangeArrowheads="1"/>
        </xdr:cNvSpPr>
      </xdr:nvSpPr>
      <xdr:spPr bwMode="auto">
        <a:xfrm>
          <a:off x="61912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12" name="Text Box 1481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13" name="Text Box 1482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14" name="Text Box 1483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15" name="Text Box 1484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16" name="Text Box 1485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17" name="Text Box 1486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18" name="Text Box 1487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19" name="Text Box 1488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20" name="Text Box 1489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21" name="Text Box 1490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22" name="Text Box 1491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23" name="Text Box 1492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24" name="Text Box 1493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25" name="Text Box 1494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26" name="Text Box 1495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27" name="Text Box 1496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28" name="Text Box 1497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29" name="Text Box 1498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30" name="Text Box 1499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31" name="Text Box 1500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32" name="Text Box 1501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33" name="Text Box 1502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34" name="Text Box 1503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35" name="Text Box 1504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36" name="Text Box 1505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37" name="Text Box 1506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38" name="Text Box 1507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39" name="Text Box 1508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40" name="Text Box 1509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41" name="Text Box 1510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42" name="Text Box 1511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43" name="Text Box 1512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44" name="Text Box 1513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45" name="Text Box 1514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46" name="Text Box 1515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47" name="Text Box 1516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48" name="Text Box 1517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49" name="Text Box 1518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50" name="Text Box 1519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51" name="Text Box 1520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52" name="Text Box 1521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53" name="Text Box 1522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54" name="Text Box 1523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55" name="Text Box 1524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56" name="Text Box 1525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57" name="Text Box 1526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58" name="Text Box 1527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59" name="Text Box 1528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60" name="Text Box 1529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61" name="Text Box 1530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62" name="Text Box 1531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63" name="Text Box 1532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64" name="Text Box 1533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65" name="Text Box 1534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66" name="Text Box 1535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67" name="Text Box 1536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68" name="Text Box 1537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69" name="Text Box 1538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70" name="Text Box 1539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71" name="Text Box 1540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72" name="Text Box 1541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73" name="Text Box 1542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74" name="Text Box 1543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75" name="Text Box 1544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76" name="Text Box 1545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77" name="Text Box 1546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78" name="Text Box 1547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79" name="Text Box 1548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80" name="Text Box 1549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81" name="Text Box 1550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82" name="Text Box 1551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83" name="Text Box 1552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84" name="Text Box 1553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85" name="Text Box 1554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86" name="Text Box 1555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87" name="Text Box 1556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88" name="Text Box 1557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89" name="Text Box 1558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90" name="Text Box 1559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91" name="Text Box 1560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92" name="Text Box 1561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93" name="Text Box 1562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94" name="Text Box 1563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95" name="Text Box 1564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96" name="Text Box 1565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97" name="Text Box 1566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98" name="Text Box 1567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799" name="Text Box 1568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800" name="Text Box 1569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801" name="Text Box 1570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802" name="Text Box 1571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803" name="Text Box 1572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804" name="Text Box 1573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805" name="Text Box 1574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806" name="Text Box 1575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67</xdr:row>
      <xdr:rowOff>0</xdr:rowOff>
    </xdr:from>
    <xdr:to>
      <xdr:col>1</xdr:col>
      <xdr:colOff>257175</xdr:colOff>
      <xdr:row>67</xdr:row>
      <xdr:rowOff>161925</xdr:rowOff>
    </xdr:to>
    <xdr:sp macro="" textlink="">
      <xdr:nvSpPr>
        <xdr:cNvPr id="1807" name="Text Box 1576"/>
        <xdr:cNvSpPr txBox="1">
          <a:spLocks noChangeArrowheads="1"/>
        </xdr:cNvSpPr>
      </xdr:nvSpPr>
      <xdr:spPr bwMode="auto">
        <a:xfrm>
          <a:off x="600075" y="638175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15\SHARE_QLNSDPNSNN$\Hang\Bieu%20mau%20thu%202003%20vong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14"/>
  <sheetViews>
    <sheetView workbookViewId="0">
      <selection sqref="A1:B1048576"/>
    </sheetView>
  </sheetViews>
  <sheetFormatPr defaultColWidth="9.21875" defaultRowHeight="18.75"/>
  <cols>
    <col min="1" max="1" width="12.77734375" style="111" customWidth="1"/>
    <col min="2" max="2" width="72.21875" style="111" customWidth="1"/>
    <col min="3" max="16384" width="9.21875" style="111"/>
  </cols>
  <sheetData>
    <row r="2" spans="1:2" s="118" customFormat="1">
      <c r="A2" s="117" t="s">
        <v>61</v>
      </c>
      <c r="B2" s="117" t="s">
        <v>229</v>
      </c>
    </row>
    <row r="3" spans="1:2" s="112" customFormat="1">
      <c r="A3" s="113" t="s">
        <v>217</v>
      </c>
      <c r="B3" s="114" t="str">
        <f>'81'!A3</f>
        <v>CÂN ĐỐI NGÂN SÁCH HUYỆN NĂM 2020</v>
      </c>
    </row>
    <row r="4" spans="1:2" s="112" customFormat="1" ht="37.5">
      <c r="A4" s="113" t="s">
        <v>218</v>
      </c>
      <c r="B4" s="115" t="str">
        <f>'82'!A3</f>
        <v>CÂN ĐỐI NGUỒN THU, CHI DỰ TOÁN NGÂN SÁCH CẤP HUYỆN
 VÀ NGÂN SÁCH XÃ NĂM 2020</v>
      </c>
    </row>
    <row r="5" spans="1:2" s="112" customFormat="1">
      <c r="A5" s="113" t="s">
        <v>219</v>
      </c>
      <c r="B5" s="115" t="str">
        <f>'83'!A3</f>
        <v>DỰ TOÁN THU NGÂN SÁCH NHÀ NƯỚC NĂM 2020</v>
      </c>
    </row>
    <row r="6" spans="1:2" s="112" customFormat="1" ht="56.25">
      <c r="A6" s="113" t="s">
        <v>220</v>
      </c>
      <c r="B6" s="115" t="str">
        <f>'84'!A3</f>
        <v>DỰ TOÁN CHI NGÂN SÁCH HUYỆN, CHI NGÂN SÁCH CẤP HUYỆN
 VÀ CHI NGÂN SÁCH XÃ THEO CƠ CẤU CHI
 NĂM 2020</v>
      </c>
    </row>
    <row r="7" spans="1:2" s="112" customFormat="1" ht="37.5">
      <c r="A7" s="113" t="s">
        <v>221</v>
      </c>
      <c r="B7" s="115" t="str">
        <f>'85'!A3</f>
        <v>DỰ TOÁN CHI NGÂN SÁCH CẤP HUYỆN THEO TỪNG LĨNH VỰC NĂM 2020</v>
      </c>
    </row>
    <row r="8" spans="1:2" s="112" customFormat="1" ht="37.5">
      <c r="A8" s="113" t="s">
        <v>222</v>
      </c>
      <c r="B8" s="115" t="str">
        <f>'86'!A3</f>
        <v>DỰ TOÁN CHI NGÂN SÁCH CẤP HUYỆN CHO TỪNG CƠ QUAN, TỔ CHỨC NĂM 2020</v>
      </c>
    </row>
    <row r="9" spans="1:2" s="112" customFormat="1" ht="37.5">
      <c r="A9" s="113" t="s">
        <v>223</v>
      </c>
      <c r="B9" s="115" t="str">
        <f>'87'!A3</f>
        <v>DỰ TOÁN CHI ĐẦU TƯ PHÁT TRIỂN CỦA NGÂN SÁCH CẤP HUYỆN CHO TỪNG CƠ QUAN, TỔ CHỨC THEO LĨNH VỰC NĂM 2020</v>
      </c>
    </row>
    <row r="10" spans="1:2" s="112" customFormat="1" ht="37.5">
      <c r="A10" s="113" t="s">
        <v>224</v>
      </c>
      <c r="B10" s="115" t="str">
        <f>'88'!A3</f>
        <v>DỰ TOÁN CHI THƯỜNG XUYÊN CỦA NGÂN SÁCH CẤP HUYỆN CHO TỪNG CƠ QUAN, TỔ CHỨC THEO LĨNH VỰC NĂM 2020</v>
      </c>
    </row>
    <row r="11" spans="1:2" s="112" customFormat="1" ht="37.5">
      <c r="A11" s="113" t="s">
        <v>225</v>
      </c>
      <c r="B11" s="115" t="str">
        <f>'89'!A3</f>
        <v>DỰ TOÁN THU, SỐ BỔ SUNG VÀ DỰ TOÁN CHI CÂN ĐỐI NGÂN SÁCH TỪNG XÃ NĂM 2020</v>
      </c>
    </row>
    <row r="12" spans="1:2" s="112" customFormat="1" ht="37.5">
      <c r="A12" s="113" t="s">
        <v>226</v>
      </c>
      <c r="B12" s="115" t="str">
        <f>'90'!A2</f>
        <v>DỰ TOÁN CHI BỔ SUNG CÓ MỤC TIÊU TỪ NGÂN SÁCH CẤP HUYỆN CHO NGÂN SÁCH TỪNG XÃ NĂM 2020</v>
      </c>
    </row>
    <row r="13" spans="1:2" s="112" customFormat="1" ht="37.5">
      <c r="A13" s="113" t="s">
        <v>227</v>
      </c>
      <c r="B13" s="115" t="str">
        <f>'91'!A3</f>
        <v>DỰ TOÁN CHI CHƯƠNG TRÌNH MỤC TIÊU QUỐC GIA NGÂN SÁCH CẤP HUYỆN VÀ NGÂN SÁCH XÃ NĂM 2020</v>
      </c>
    </row>
    <row r="14" spans="1:2" s="112" customFormat="1" ht="37.5">
      <c r="A14" s="113" t="s">
        <v>228</v>
      </c>
      <c r="B14" s="116" t="str">
        <f>'92'!A2</f>
        <v>DANH MỤC CÁC CHƯƠNG TRÌNH, DỰ ÁN SỬ DỤNG VỐN NGÂN SÁCH NHÀ NƯỚC NĂM 2020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Y39"/>
  <sheetViews>
    <sheetView topLeftCell="B1" workbookViewId="0">
      <selection activeCell="AA21" sqref="AA21"/>
    </sheetView>
  </sheetViews>
  <sheetFormatPr defaultColWidth="10" defaultRowHeight="15.75"/>
  <cols>
    <col min="1" max="1" width="4.88671875" style="60" customWidth="1"/>
    <col min="2" max="2" width="11.33203125" style="60" customWidth="1"/>
    <col min="3" max="3" width="10.21875" style="60" customWidth="1"/>
    <col min="4" max="4" width="9" style="60" customWidth="1"/>
    <col min="5" max="6" width="8.77734375" style="60" customWidth="1"/>
    <col min="7" max="8" width="9.109375" style="60" customWidth="1"/>
    <col min="9" max="9" width="8.77734375" style="60" customWidth="1"/>
    <col min="10" max="10" width="7.6640625" style="60" customWidth="1"/>
    <col min="11" max="11" width="9.33203125" style="60" customWidth="1"/>
    <col min="12" max="12" width="10" style="60" customWidth="1"/>
    <col min="13" max="13" width="7.44140625" style="60" customWidth="1"/>
    <col min="14" max="14" width="8.6640625" style="60" customWidth="1"/>
    <col min="15" max="15" width="9.21875" style="60" customWidth="1"/>
    <col min="16" max="16" width="7.77734375" style="60" customWidth="1"/>
    <col min="17" max="17" width="9.21875" style="60" customWidth="1"/>
    <col min="18" max="19" width="14.21875" style="60" hidden="1" customWidth="1"/>
    <col min="20" max="20" width="16.5546875" style="60" hidden="1" customWidth="1"/>
    <col min="21" max="21" width="11.21875" style="60" hidden="1" customWidth="1"/>
    <col min="22" max="22" width="10.21875" style="60" hidden="1" customWidth="1"/>
    <col min="23" max="23" width="12.44140625" style="60" hidden="1" customWidth="1"/>
    <col min="24" max="25" width="0" style="60" hidden="1" customWidth="1"/>
    <col min="26" max="16384" width="10" style="60"/>
  </cols>
  <sheetData>
    <row r="1" spans="1:25" ht="21" customHeight="1">
      <c r="A1" s="53"/>
      <c r="B1" s="56"/>
      <c r="C1" s="57"/>
      <c r="D1" s="57"/>
      <c r="E1" s="58"/>
      <c r="F1" s="58"/>
      <c r="G1" s="59"/>
      <c r="H1" s="59"/>
      <c r="I1" s="59"/>
      <c r="J1" s="59"/>
      <c r="K1" s="59"/>
      <c r="L1" s="59"/>
      <c r="M1" s="59"/>
      <c r="N1" s="53"/>
      <c r="O1" s="53"/>
      <c r="P1" s="53"/>
      <c r="Q1" s="135" t="s">
        <v>95</v>
      </c>
      <c r="R1" s="53"/>
      <c r="S1" s="53"/>
      <c r="T1" s="53"/>
      <c r="U1" s="53"/>
    </row>
    <row r="2" spans="1:25" ht="1.1499999999999999" customHeight="1">
      <c r="A2" s="185"/>
      <c r="B2" s="185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25" s="76" customFormat="1" ht="24" customHeight="1">
      <c r="A3" s="393" t="s">
        <v>288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</row>
    <row r="4" spans="1:25" s="76" customFormat="1" ht="32.450000000000003" customHeight="1">
      <c r="A4" s="358" t="str">
        <f>'88'!A4:O4</f>
        <v>(Phụ lục kèm theo Quyết định số        /QĐ-UBND ngày       tháng 01 năm 2020
 của Ủy ban nhân dân huyện A Lưới)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25"/>
      <c r="S4" s="25"/>
      <c r="T4" s="25"/>
      <c r="U4" s="25"/>
      <c r="V4" s="25"/>
      <c r="W4" s="25"/>
    </row>
    <row r="5" spans="1:25" ht="19.5" customHeight="1">
      <c r="A5" s="186"/>
      <c r="B5" s="186"/>
      <c r="Q5" s="187" t="s">
        <v>178</v>
      </c>
    </row>
    <row r="6" spans="1:25" ht="24" customHeight="1">
      <c r="A6" s="397" t="s">
        <v>61</v>
      </c>
      <c r="B6" s="397" t="s">
        <v>52</v>
      </c>
      <c r="C6" s="394" t="s">
        <v>55</v>
      </c>
      <c r="D6" s="409" t="s">
        <v>129</v>
      </c>
      <c r="E6" s="410"/>
      <c r="F6" s="410"/>
      <c r="G6" s="410"/>
      <c r="H6" s="410"/>
      <c r="I6" s="410"/>
      <c r="J6" s="411"/>
      <c r="K6" s="400" t="s">
        <v>176</v>
      </c>
      <c r="L6" s="401"/>
      <c r="M6" s="402"/>
      <c r="N6" s="394" t="s">
        <v>112</v>
      </c>
      <c r="O6" s="394" t="s">
        <v>249</v>
      </c>
      <c r="P6" s="394" t="s">
        <v>9</v>
      </c>
      <c r="Q6" s="394" t="s">
        <v>111</v>
      </c>
    </row>
    <row r="7" spans="1:25" ht="24.75" customHeight="1">
      <c r="A7" s="398"/>
      <c r="B7" s="398"/>
      <c r="C7" s="395"/>
      <c r="D7" s="394" t="s">
        <v>54</v>
      </c>
      <c r="E7" s="412" t="s">
        <v>56</v>
      </c>
      <c r="F7" s="413"/>
      <c r="G7" s="413"/>
      <c r="H7" s="413"/>
      <c r="I7" s="413"/>
      <c r="J7" s="414"/>
      <c r="K7" s="403"/>
      <c r="L7" s="404"/>
      <c r="M7" s="405"/>
      <c r="N7" s="395"/>
      <c r="O7" s="395"/>
      <c r="P7" s="395"/>
      <c r="Q7" s="395"/>
    </row>
    <row r="8" spans="1:25" ht="39" customHeight="1">
      <c r="A8" s="398"/>
      <c r="B8" s="398"/>
      <c r="C8" s="395"/>
      <c r="D8" s="395"/>
      <c r="E8" s="409" t="s">
        <v>109</v>
      </c>
      <c r="F8" s="410"/>
      <c r="G8" s="409" t="s">
        <v>110</v>
      </c>
      <c r="H8" s="410"/>
      <c r="I8" s="410"/>
      <c r="J8" s="411"/>
      <c r="K8" s="406"/>
      <c r="L8" s="407"/>
      <c r="M8" s="408"/>
      <c r="N8" s="395"/>
      <c r="O8" s="395"/>
      <c r="P8" s="395"/>
      <c r="Q8" s="395"/>
    </row>
    <row r="9" spans="1:25" ht="77.45" customHeight="1">
      <c r="A9" s="399"/>
      <c r="B9" s="399"/>
      <c r="C9" s="396"/>
      <c r="D9" s="396"/>
      <c r="E9" s="188" t="s">
        <v>202</v>
      </c>
      <c r="F9" s="188" t="s">
        <v>203</v>
      </c>
      <c r="G9" s="188" t="s">
        <v>200</v>
      </c>
      <c r="H9" s="188" t="s">
        <v>201</v>
      </c>
      <c r="I9" s="188" t="s">
        <v>12</v>
      </c>
      <c r="J9" s="188" t="s">
        <v>20</v>
      </c>
      <c r="K9" s="188" t="s">
        <v>54</v>
      </c>
      <c r="L9" s="74" t="s">
        <v>204</v>
      </c>
      <c r="M9" s="74" t="s">
        <v>205</v>
      </c>
      <c r="N9" s="396"/>
      <c r="O9" s="396"/>
      <c r="P9" s="396"/>
      <c r="Q9" s="396"/>
    </row>
    <row r="10" spans="1:25" s="203" customFormat="1" ht="21.75" customHeight="1">
      <c r="A10" s="200" t="s">
        <v>0</v>
      </c>
      <c r="B10" s="201" t="s">
        <v>1</v>
      </c>
      <c r="C10" s="202">
        <v>1</v>
      </c>
      <c r="D10" s="202">
        <f t="shared" ref="D10:Q10" si="0">C10+1</f>
        <v>2</v>
      </c>
      <c r="E10" s="202">
        <f t="shared" si="0"/>
        <v>3</v>
      </c>
      <c r="F10" s="202">
        <f t="shared" si="0"/>
        <v>4</v>
      </c>
      <c r="G10" s="202">
        <f t="shared" si="0"/>
        <v>5</v>
      </c>
      <c r="H10" s="202">
        <f t="shared" si="0"/>
        <v>6</v>
      </c>
      <c r="I10" s="202">
        <f t="shared" si="0"/>
        <v>7</v>
      </c>
      <c r="J10" s="202">
        <f t="shared" si="0"/>
        <v>8</v>
      </c>
      <c r="K10" s="202">
        <f t="shared" si="0"/>
        <v>9</v>
      </c>
      <c r="L10" s="202">
        <f t="shared" si="0"/>
        <v>10</v>
      </c>
      <c r="M10" s="202">
        <f t="shared" si="0"/>
        <v>11</v>
      </c>
      <c r="N10" s="202">
        <f t="shared" si="0"/>
        <v>12</v>
      </c>
      <c r="O10" s="202">
        <f t="shared" si="0"/>
        <v>13</v>
      </c>
      <c r="P10" s="202">
        <f t="shared" si="0"/>
        <v>14</v>
      </c>
      <c r="Q10" s="202">
        <f t="shared" si="0"/>
        <v>15</v>
      </c>
    </row>
    <row r="11" spans="1:25" s="268" customFormat="1" ht="19.899999999999999" customHeight="1">
      <c r="A11" s="265"/>
      <c r="B11" s="266" t="s">
        <v>26</v>
      </c>
      <c r="C11" s="183">
        <f>SUM(C12:C32)</f>
        <v>85051207</v>
      </c>
      <c r="D11" s="183">
        <f t="shared" ref="D11:Q11" si="1">SUM(D12:D32)</f>
        <v>3630000</v>
      </c>
      <c r="E11" s="183">
        <f t="shared" si="1"/>
        <v>340000</v>
      </c>
      <c r="F11" s="183">
        <f t="shared" si="1"/>
        <v>310000</v>
      </c>
      <c r="G11" s="183">
        <f t="shared" si="1"/>
        <v>400000</v>
      </c>
      <c r="H11" s="183">
        <f t="shared" si="1"/>
        <v>1645000</v>
      </c>
      <c r="I11" s="183">
        <f t="shared" si="1"/>
        <v>835000</v>
      </c>
      <c r="J11" s="183">
        <f t="shared" si="1"/>
        <v>100000</v>
      </c>
      <c r="K11" s="183">
        <f t="shared" si="1"/>
        <v>79125213</v>
      </c>
      <c r="L11" s="183">
        <f t="shared" si="1"/>
        <v>79125213</v>
      </c>
      <c r="M11" s="183">
        <f t="shared" si="1"/>
        <v>0</v>
      </c>
      <c r="N11" s="183">
        <f t="shared" si="1"/>
        <v>2295994</v>
      </c>
      <c r="O11" s="183">
        <f t="shared" si="1"/>
        <v>1858920</v>
      </c>
      <c r="P11" s="183">
        <f t="shared" si="1"/>
        <v>0</v>
      </c>
      <c r="Q11" s="183">
        <f t="shared" si="1"/>
        <v>85051207</v>
      </c>
      <c r="R11" s="267">
        <f>SUM(R12:R33)</f>
        <v>28267227</v>
      </c>
      <c r="S11" s="267">
        <f>K11+R11</f>
        <v>107392440</v>
      </c>
      <c r="T11" s="267" t="e">
        <f>'92'!#REF!</f>
        <v>#REF!</v>
      </c>
      <c r="U11" s="267">
        <f>K11</f>
        <v>79125213</v>
      </c>
      <c r="V11" s="267">
        <f>D11</f>
        <v>3630000</v>
      </c>
      <c r="W11" s="267" t="e">
        <f>R11+T11+U11+V11</f>
        <v>#REF!</v>
      </c>
      <c r="X11" s="267">
        <f>'90'!C12</f>
        <v>30092147</v>
      </c>
      <c r="Y11" s="267">
        <f>Q11+X11</f>
        <v>115143354</v>
      </c>
    </row>
    <row r="12" spans="1:25" s="271" customFormat="1" ht="19.149999999999999" customHeight="1">
      <c r="A12" s="269">
        <f>'90'!A13</f>
        <v>1</v>
      </c>
      <c r="B12" s="270" t="str">
        <f>'90'!B13</f>
        <v>Sơn Thuỷ</v>
      </c>
      <c r="C12" s="184">
        <f>D12+K12+N12</f>
        <v>3585594</v>
      </c>
      <c r="D12" s="184">
        <f>SUM(E12:J12)</f>
        <v>90000</v>
      </c>
      <c r="E12" s="189">
        <v>20000</v>
      </c>
      <c r="F12" s="189">
        <v>10000</v>
      </c>
      <c r="G12" s="189">
        <v>0</v>
      </c>
      <c r="H12" s="189">
        <v>30000</v>
      </c>
      <c r="I12" s="189">
        <v>20000</v>
      </c>
      <c r="J12" s="189">
        <v>10000</v>
      </c>
      <c r="K12" s="189">
        <f>L12+M12</f>
        <v>3391012</v>
      </c>
      <c r="L12" s="184">
        <v>3391012</v>
      </c>
      <c r="M12" s="184">
        <v>0</v>
      </c>
      <c r="N12" s="184">
        <v>104582</v>
      </c>
      <c r="O12" s="190">
        <v>83272</v>
      </c>
      <c r="P12" s="146">
        <v>0</v>
      </c>
      <c r="Q12" s="184">
        <f t="shared" ref="Q12:Q32" si="2">C12</f>
        <v>3585594</v>
      </c>
      <c r="R12" s="219">
        <f>'90'!C13</f>
        <v>1150572</v>
      </c>
      <c r="S12" s="219">
        <f>Q12+R12</f>
        <v>4736166</v>
      </c>
      <c r="W12" s="271">
        <v>112173151</v>
      </c>
      <c r="Y12" s="271">
        <v>114543051</v>
      </c>
    </row>
    <row r="13" spans="1:25" s="271" customFormat="1" ht="19.149999999999999" customHeight="1">
      <c r="A13" s="269">
        <f>'90'!A14</f>
        <v>2</v>
      </c>
      <c r="B13" s="270" t="str">
        <f>'90'!B14</f>
        <v>Hồng Thượng</v>
      </c>
      <c r="C13" s="184">
        <f t="shared" ref="C13:C32" si="3">D13+K13+N13</f>
        <v>4823072</v>
      </c>
      <c r="D13" s="184">
        <f t="shared" ref="D13:D22" si="4">SUM(E13:J13)</f>
        <v>72000</v>
      </c>
      <c r="E13" s="189">
        <v>20000</v>
      </c>
      <c r="F13" s="189">
        <v>10000</v>
      </c>
      <c r="G13" s="189">
        <v>0</v>
      </c>
      <c r="H13" s="189">
        <v>30000</v>
      </c>
      <c r="I13" s="189">
        <v>10000</v>
      </c>
      <c r="J13" s="189">
        <v>2000</v>
      </c>
      <c r="K13" s="189">
        <f t="shared" ref="K13:K32" si="5">L13+M13</f>
        <v>4634164</v>
      </c>
      <c r="L13" s="184">
        <v>4634164</v>
      </c>
      <c r="M13" s="184">
        <v>0</v>
      </c>
      <c r="N13" s="184">
        <v>116908</v>
      </c>
      <c r="O13" s="190">
        <v>107710</v>
      </c>
      <c r="P13" s="146">
        <v>0</v>
      </c>
      <c r="Q13" s="184">
        <f t="shared" si="2"/>
        <v>4823072</v>
      </c>
      <c r="R13" s="219">
        <f>'90'!C14</f>
        <v>1171845</v>
      </c>
      <c r="S13" s="219">
        <f t="shared" ref="S13:S32" si="6">Q13+R13</f>
        <v>5994917</v>
      </c>
      <c r="W13" s="219" t="e">
        <f>W11-W12</f>
        <v>#REF!</v>
      </c>
      <c r="Y13" s="219">
        <f>'92'!W70</f>
        <v>3500000</v>
      </c>
    </row>
    <row r="14" spans="1:25" s="271" customFormat="1" ht="19.149999999999999" customHeight="1">
      <c r="A14" s="269">
        <f>'90'!A15</f>
        <v>3</v>
      </c>
      <c r="B14" s="270" t="str">
        <f>'90'!B15</f>
        <v>A Ngo</v>
      </c>
      <c r="C14" s="184">
        <f t="shared" si="3"/>
        <v>3836361</v>
      </c>
      <c r="D14" s="184">
        <f t="shared" si="4"/>
        <v>96000</v>
      </c>
      <c r="E14" s="189">
        <v>30000</v>
      </c>
      <c r="F14" s="189">
        <v>10000</v>
      </c>
      <c r="G14" s="189">
        <v>0</v>
      </c>
      <c r="H14" s="189">
        <v>30000</v>
      </c>
      <c r="I14" s="189">
        <v>20000</v>
      </c>
      <c r="J14" s="189">
        <v>6000</v>
      </c>
      <c r="K14" s="189">
        <f t="shared" si="5"/>
        <v>3633783</v>
      </c>
      <c r="L14" s="184">
        <v>3633783</v>
      </c>
      <c r="M14" s="184">
        <v>0</v>
      </c>
      <c r="N14" s="184">
        <v>106578</v>
      </c>
      <c r="O14" s="190">
        <v>86729</v>
      </c>
      <c r="P14" s="146">
        <v>0</v>
      </c>
      <c r="Q14" s="184">
        <f t="shared" si="2"/>
        <v>3836361</v>
      </c>
      <c r="R14" s="219">
        <f>'90'!C15</f>
        <v>961634</v>
      </c>
      <c r="S14" s="219">
        <f t="shared" si="6"/>
        <v>4797995</v>
      </c>
      <c r="W14" s="271">
        <v>1120000.2449331433</v>
      </c>
      <c r="Y14" s="271">
        <f>SUM(Y12:Y13)</f>
        <v>118043051</v>
      </c>
    </row>
    <row r="15" spans="1:25" s="271" customFormat="1" ht="19.149999999999999" customHeight="1">
      <c r="A15" s="269">
        <f>'90'!A16</f>
        <v>4</v>
      </c>
      <c r="B15" s="270" t="str">
        <f>'90'!B16</f>
        <v>Hương Phong</v>
      </c>
      <c r="C15" s="184">
        <f t="shared" si="3"/>
        <v>3570213</v>
      </c>
      <c r="D15" s="184">
        <f t="shared" si="4"/>
        <v>26000</v>
      </c>
      <c r="E15" s="189">
        <v>10000</v>
      </c>
      <c r="F15" s="189">
        <v>10000</v>
      </c>
      <c r="G15" s="189">
        <v>0</v>
      </c>
      <c r="H15" s="189">
        <v>5000</v>
      </c>
      <c r="I15" s="189">
        <v>1000</v>
      </c>
      <c r="J15" s="189">
        <v>0</v>
      </c>
      <c r="K15" s="189">
        <f t="shared" si="5"/>
        <v>3446646</v>
      </c>
      <c r="L15" s="184">
        <v>3446646</v>
      </c>
      <c r="M15" s="184">
        <v>0</v>
      </c>
      <c r="N15" s="184">
        <v>97567</v>
      </c>
      <c r="O15" s="190">
        <v>82083</v>
      </c>
      <c r="P15" s="146">
        <v>0</v>
      </c>
      <c r="Q15" s="184">
        <f t="shared" si="2"/>
        <v>3570213</v>
      </c>
      <c r="R15" s="219">
        <f>'90'!C16</f>
        <v>946343</v>
      </c>
      <c r="S15" s="219">
        <f t="shared" si="6"/>
        <v>4516556</v>
      </c>
      <c r="Y15" s="219">
        <f>Y11-Y14</f>
        <v>-2899697</v>
      </c>
    </row>
    <row r="16" spans="1:25" s="271" customFormat="1" ht="19.149999999999999" customHeight="1">
      <c r="A16" s="269">
        <f>'90'!A17</f>
        <v>5</v>
      </c>
      <c r="B16" s="270" t="str">
        <f>'90'!B17</f>
        <v>Phú Vinh</v>
      </c>
      <c r="C16" s="184">
        <f t="shared" si="3"/>
        <v>3237553</v>
      </c>
      <c r="D16" s="184">
        <f t="shared" si="4"/>
        <v>37000</v>
      </c>
      <c r="E16" s="189">
        <v>10000</v>
      </c>
      <c r="F16" s="189">
        <v>10000</v>
      </c>
      <c r="G16" s="189">
        <v>0</v>
      </c>
      <c r="H16" s="189">
        <v>10000</v>
      </c>
      <c r="I16" s="189">
        <v>5000</v>
      </c>
      <c r="J16" s="189">
        <v>2000</v>
      </c>
      <c r="K16" s="189">
        <f t="shared" si="5"/>
        <v>3105795</v>
      </c>
      <c r="L16" s="184">
        <v>3105795</v>
      </c>
      <c r="M16" s="184">
        <v>0</v>
      </c>
      <c r="N16" s="184">
        <v>94758</v>
      </c>
      <c r="O16" s="190">
        <v>79523</v>
      </c>
      <c r="P16" s="146">
        <v>0</v>
      </c>
      <c r="Q16" s="184">
        <f t="shared" si="2"/>
        <v>3237553</v>
      </c>
      <c r="R16" s="219">
        <f>'90'!C17</f>
        <v>1317693</v>
      </c>
      <c r="S16" s="219">
        <f t="shared" si="6"/>
        <v>4555246</v>
      </c>
    </row>
    <row r="17" spans="1:19" s="271" customFormat="1" ht="19.149999999999999" customHeight="1">
      <c r="A17" s="269">
        <f>'90'!A18</f>
        <v>6</v>
      </c>
      <c r="B17" s="270" t="str">
        <f>'90'!B18</f>
        <v>Hồng Quảng</v>
      </c>
      <c r="C17" s="184">
        <f t="shared" si="3"/>
        <v>3680354</v>
      </c>
      <c r="D17" s="184">
        <f t="shared" si="4"/>
        <v>20000</v>
      </c>
      <c r="E17" s="189">
        <v>10000</v>
      </c>
      <c r="F17" s="189">
        <v>10000</v>
      </c>
      <c r="G17" s="189">
        <v>0</v>
      </c>
      <c r="H17" s="189">
        <v>0</v>
      </c>
      <c r="I17" s="189">
        <v>0</v>
      </c>
      <c r="J17" s="189">
        <v>0</v>
      </c>
      <c r="K17" s="189">
        <f t="shared" si="5"/>
        <v>3557329</v>
      </c>
      <c r="L17" s="184">
        <v>3557329</v>
      </c>
      <c r="M17" s="184">
        <v>0</v>
      </c>
      <c r="N17" s="184">
        <v>103025</v>
      </c>
      <c r="O17" s="190">
        <v>81784</v>
      </c>
      <c r="P17" s="146">
        <v>0</v>
      </c>
      <c r="Q17" s="184">
        <f t="shared" si="2"/>
        <v>3680354</v>
      </c>
      <c r="R17" s="219">
        <f>'90'!C18</f>
        <v>1094019</v>
      </c>
      <c r="S17" s="219">
        <f t="shared" si="6"/>
        <v>4774373</v>
      </c>
    </row>
    <row r="18" spans="1:19" s="271" customFormat="1" ht="19.149999999999999" customHeight="1">
      <c r="A18" s="269">
        <f>'90'!A19</f>
        <v>7</v>
      </c>
      <c r="B18" s="270" t="str">
        <f>'90'!B19</f>
        <v>Hồng Vân</v>
      </c>
      <c r="C18" s="184">
        <f t="shared" si="3"/>
        <v>4146693</v>
      </c>
      <c r="D18" s="184">
        <f t="shared" si="4"/>
        <v>26000</v>
      </c>
      <c r="E18" s="189">
        <v>10000</v>
      </c>
      <c r="F18" s="189">
        <v>10000</v>
      </c>
      <c r="G18" s="189">
        <v>0</v>
      </c>
      <c r="H18" s="189">
        <v>5000</v>
      </c>
      <c r="I18" s="189">
        <v>1000</v>
      </c>
      <c r="J18" s="189">
        <v>0</v>
      </c>
      <c r="K18" s="189">
        <f t="shared" si="5"/>
        <v>4004191</v>
      </c>
      <c r="L18" s="184">
        <v>4004191</v>
      </c>
      <c r="M18" s="184">
        <v>0</v>
      </c>
      <c r="N18" s="184">
        <v>116502</v>
      </c>
      <c r="O18" s="190">
        <v>88274</v>
      </c>
      <c r="P18" s="146">
        <v>0</v>
      </c>
      <c r="Q18" s="184">
        <f t="shared" si="2"/>
        <v>4146693</v>
      </c>
      <c r="R18" s="219">
        <f>'90'!C19</f>
        <v>1392736</v>
      </c>
      <c r="S18" s="219">
        <f t="shared" si="6"/>
        <v>5539429</v>
      </c>
    </row>
    <row r="19" spans="1:19" s="271" customFormat="1" ht="19.149999999999999" customHeight="1">
      <c r="A19" s="269">
        <f>'90'!A20</f>
        <v>8</v>
      </c>
      <c r="B19" s="270" t="str">
        <f>'90'!B20</f>
        <v>Hồng Thái</v>
      </c>
      <c r="C19" s="184">
        <f t="shared" si="3"/>
        <v>4382453</v>
      </c>
      <c r="D19" s="184">
        <f t="shared" si="4"/>
        <v>20000</v>
      </c>
      <c r="E19" s="189">
        <v>10000</v>
      </c>
      <c r="F19" s="189">
        <v>10000</v>
      </c>
      <c r="G19" s="189">
        <v>0</v>
      </c>
      <c r="H19" s="189">
        <v>0</v>
      </c>
      <c r="I19" s="189">
        <v>0</v>
      </c>
      <c r="J19" s="189">
        <v>0</v>
      </c>
      <c r="K19" s="189">
        <f t="shared" si="5"/>
        <v>4251824</v>
      </c>
      <c r="L19" s="184">
        <v>4251824</v>
      </c>
      <c r="M19" s="184">
        <v>0</v>
      </c>
      <c r="N19" s="184">
        <v>110629</v>
      </c>
      <c r="O19" s="190">
        <v>87766</v>
      </c>
      <c r="P19" s="146">
        <v>0</v>
      </c>
      <c r="Q19" s="184">
        <f t="shared" si="2"/>
        <v>4382453</v>
      </c>
      <c r="R19" s="219">
        <f>'90'!C20</f>
        <v>1309136</v>
      </c>
      <c r="S19" s="219">
        <f t="shared" si="6"/>
        <v>5691589</v>
      </c>
    </row>
    <row r="20" spans="1:19" s="271" customFormat="1" ht="19.149999999999999" customHeight="1">
      <c r="A20" s="269">
        <f>'90'!A21</f>
        <v>9</v>
      </c>
      <c r="B20" s="270" t="str">
        <f>'90'!B21</f>
        <v xml:space="preserve">Hồng Bắc </v>
      </c>
      <c r="C20" s="184">
        <f t="shared" si="3"/>
        <v>4164268</v>
      </c>
      <c r="D20" s="184">
        <f t="shared" si="4"/>
        <v>20000</v>
      </c>
      <c r="E20" s="189">
        <v>10000</v>
      </c>
      <c r="F20" s="189">
        <v>10000</v>
      </c>
      <c r="G20" s="189">
        <v>0</v>
      </c>
      <c r="H20" s="189">
        <v>0</v>
      </c>
      <c r="I20" s="189">
        <v>0</v>
      </c>
      <c r="J20" s="189">
        <v>0</v>
      </c>
      <c r="K20" s="189">
        <f t="shared" si="5"/>
        <v>4034806</v>
      </c>
      <c r="L20" s="184">
        <v>4034806</v>
      </c>
      <c r="M20" s="184">
        <v>0</v>
      </c>
      <c r="N20" s="184">
        <v>109462</v>
      </c>
      <c r="O20" s="190">
        <v>87082</v>
      </c>
      <c r="P20" s="146">
        <v>0</v>
      </c>
      <c r="Q20" s="184">
        <f t="shared" si="2"/>
        <v>4164268</v>
      </c>
      <c r="R20" s="219">
        <f>'90'!C21</f>
        <v>723644</v>
      </c>
      <c r="S20" s="219">
        <f t="shared" si="6"/>
        <v>4887912</v>
      </c>
    </row>
    <row r="21" spans="1:19" s="271" customFormat="1" ht="19.149999999999999" customHeight="1">
      <c r="A21" s="269">
        <f>'90'!A22</f>
        <v>10</v>
      </c>
      <c r="B21" s="270" t="str">
        <f>'90'!B22</f>
        <v>Thị Trấn</v>
      </c>
      <c r="C21" s="184">
        <f t="shared" si="3"/>
        <v>4657039</v>
      </c>
      <c r="D21" s="184">
        <f t="shared" si="4"/>
        <v>2920000</v>
      </c>
      <c r="E21" s="189">
        <v>90000</v>
      </c>
      <c r="F21" s="189">
        <v>110000</v>
      </c>
      <c r="G21" s="189">
        <v>400000</v>
      </c>
      <c r="H21" s="189">
        <v>1500000</v>
      </c>
      <c r="I21" s="189">
        <v>750000</v>
      </c>
      <c r="J21" s="189">
        <v>70000</v>
      </c>
      <c r="K21" s="189">
        <f t="shared" si="5"/>
        <v>1618805</v>
      </c>
      <c r="L21" s="184">
        <v>1618805</v>
      </c>
      <c r="M21" s="184">
        <v>0</v>
      </c>
      <c r="N21" s="184">
        <v>118234</v>
      </c>
      <c r="O21" s="190">
        <v>102159</v>
      </c>
      <c r="P21" s="146">
        <v>0</v>
      </c>
      <c r="Q21" s="184">
        <f t="shared" si="2"/>
        <v>4657039</v>
      </c>
      <c r="R21" s="219">
        <f>'90'!C22</f>
        <v>1021870</v>
      </c>
      <c r="S21" s="219">
        <f t="shared" si="6"/>
        <v>5678909</v>
      </c>
    </row>
    <row r="22" spans="1:19" s="271" customFormat="1" ht="19.149999999999999" customHeight="1">
      <c r="A22" s="269">
        <f>'90'!A23</f>
        <v>11</v>
      </c>
      <c r="B22" s="270" t="str">
        <f>'90'!B23</f>
        <v>Hồng Kim</v>
      </c>
      <c r="C22" s="184">
        <f t="shared" si="3"/>
        <v>3695069</v>
      </c>
      <c r="D22" s="184">
        <f t="shared" si="4"/>
        <v>33000</v>
      </c>
      <c r="E22" s="189">
        <v>20000</v>
      </c>
      <c r="F22" s="189">
        <v>10000</v>
      </c>
      <c r="G22" s="189">
        <v>0</v>
      </c>
      <c r="H22" s="189">
        <v>2000</v>
      </c>
      <c r="I22" s="189">
        <v>1000</v>
      </c>
      <c r="J22" s="189">
        <v>0</v>
      </c>
      <c r="K22" s="189">
        <f t="shared" si="5"/>
        <v>3562606</v>
      </c>
      <c r="L22" s="184">
        <v>3562606</v>
      </c>
      <c r="M22" s="184">
        <v>0</v>
      </c>
      <c r="N22" s="184">
        <v>99463</v>
      </c>
      <c r="O22" s="190">
        <v>83712</v>
      </c>
      <c r="P22" s="146">
        <v>0</v>
      </c>
      <c r="Q22" s="184">
        <f t="shared" si="2"/>
        <v>3695069</v>
      </c>
      <c r="R22" s="219">
        <f>'90'!C23</f>
        <v>1903675</v>
      </c>
      <c r="S22" s="219">
        <f t="shared" si="6"/>
        <v>5598744</v>
      </c>
    </row>
    <row r="23" spans="1:19" s="271" customFormat="1" ht="19.149999999999999" customHeight="1">
      <c r="A23" s="269">
        <f>'90'!A24</f>
        <v>12</v>
      </c>
      <c r="B23" s="270" t="str">
        <f>'90'!B24</f>
        <v>Hương Lâm</v>
      </c>
      <c r="C23" s="184">
        <f t="shared" si="3"/>
        <v>3755326</v>
      </c>
      <c r="D23" s="184">
        <f t="shared" ref="D23:D32" si="7">SUM(E23:J23)</f>
        <v>50000</v>
      </c>
      <c r="E23" s="189">
        <v>10000</v>
      </c>
      <c r="F23" s="189">
        <v>10000</v>
      </c>
      <c r="G23" s="189">
        <v>0</v>
      </c>
      <c r="H23" s="189">
        <v>15000</v>
      </c>
      <c r="I23" s="189">
        <v>15000</v>
      </c>
      <c r="J23" s="189">
        <v>0</v>
      </c>
      <c r="K23" s="189">
        <f t="shared" si="5"/>
        <v>3598992</v>
      </c>
      <c r="L23" s="184">
        <v>3598992</v>
      </c>
      <c r="M23" s="184">
        <v>0</v>
      </c>
      <c r="N23" s="184">
        <v>106334</v>
      </c>
      <c r="O23" s="190">
        <v>86152</v>
      </c>
      <c r="P23" s="146">
        <v>0</v>
      </c>
      <c r="Q23" s="184">
        <f t="shared" si="2"/>
        <v>3755326</v>
      </c>
      <c r="R23" s="219">
        <f>'90'!C24</f>
        <v>1980533</v>
      </c>
      <c r="S23" s="219">
        <f t="shared" si="6"/>
        <v>5735859</v>
      </c>
    </row>
    <row r="24" spans="1:19" s="271" customFormat="1" ht="19.149999999999999" customHeight="1">
      <c r="A24" s="269">
        <f>'90'!A25</f>
        <v>13</v>
      </c>
      <c r="B24" s="270" t="str">
        <f>'90'!B25</f>
        <v>Nhâm</v>
      </c>
      <c r="C24" s="184">
        <f t="shared" si="3"/>
        <v>4467293</v>
      </c>
      <c r="D24" s="184">
        <f t="shared" si="7"/>
        <v>20000</v>
      </c>
      <c r="E24" s="189">
        <v>10000</v>
      </c>
      <c r="F24" s="189">
        <v>10000</v>
      </c>
      <c r="G24" s="189">
        <v>0</v>
      </c>
      <c r="H24" s="189">
        <v>0</v>
      </c>
      <c r="I24" s="189">
        <v>0</v>
      </c>
      <c r="J24" s="189">
        <v>0</v>
      </c>
      <c r="K24" s="189">
        <f t="shared" si="5"/>
        <v>4328805</v>
      </c>
      <c r="L24" s="184">
        <v>4328805</v>
      </c>
      <c r="M24" s="184">
        <v>0</v>
      </c>
      <c r="N24" s="184">
        <v>118488</v>
      </c>
      <c r="O24" s="190">
        <v>94903</v>
      </c>
      <c r="P24" s="146">
        <v>0</v>
      </c>
      <c r="Q24" s="184">
        <f t="shared" si="2"/>
        <v>4467293</v>
      </c>
      <c r="R24" s="219">
        <f>'90'!C25</f>
        <v>1333664</v>
      </c>
      <c r="S24" s="219">
        <f t="shared" si="6"/>
        <v>5800957</v>
      </c>
    </row>
    <row r="25" spans="1:19" s="271" customFormat="1" ht="19.149999999999999" customHeight="1">
      <c r="A25" s="269">
        <f>'90'!A26</f>
        <v>14</v>
      </c>
      <c r="B25" s="270" t="str">
        <f>'90'!B26</f>
        <v>Hồng Thuỷ</v>
      </c>
      <c r="C25" s="184">
        <f t="shared" si="3"/>
        <v>5055915</v>
      </c>
      <c r="D25" s="184">
        <f t="shared" si="7"/>
        <v>20000</v>
      </c>
      <c r="E25" s="189">
        <v>10000</v>
      </c>
      <c r="F25" s="189">
        <v>10000</v>
      </c>
      <c r="G25" s="189">
        <v>0</v>
      </c>
      <c r="H25" s="189">
        <v>0</v>
      </c>
      <c r="I25" s="189">
        <v>0</v>
      </c>
      <c r="J25" s="189">
        <v>0</v>
      </c>
      <c r="K25" s="189">
        <f t="shared" si="5"/>
        <v>4916031</v>
      </c>
      <c r="L25" s="184">
        <v>4916031</v>
      </c>
      <c r="M25" s="184">
        <v>0</v>
      </c>
      <c r="N25" s="184">
        <v>119884</v>
      </c>
      <c r="O25" s="190">
        <v>94776</v>
      </c>
      <c r="P25" s="146">
        <v>0</v>
      </c>
      <c r="Q25" s="184">
        <f t="shared" si="2"/>
        <v>5055915</v>
      </c>
      <c r="R25" s="219">
        <f>'90'!C26</f>
        <v>1820923</v>
      </c>
      <c r="S25" s="219">
        <f t="shared" si="6"/>
        <v>6876838</v>
      </c>
    </row>
    <row r="26" spans="1:19" s="271" customFormat="1" ht="19.149999999999999" customHeight="1">
      <c r="A26" s="269">
        <f>'90'!A27</f>
        <v>15</v>
      </c>
      <c r="B26" s="270" t="str">
        <f>'90'!B27</f>
        <v>A Roàng</v>
      </c>
      <c r="C26" s="184">
        <f t="shared" si="3"/>
        <v>4494076</v>
      </c>
      <c r="D26" s="184">
        <f t="shared" si="7"/>
        <v>35000</v>
      </c>
      <c r="E26" s="189">
        <v>10000</v>
      </c>
      <c r="F26" s="189">
        <v>10000</v>
      </c>
      <c r="G26" s="189">
        <v>0</v>
      </c>
      <c r="H26" s="189">
        <v>10000</v>
      </c>
      <c r="I26" s="189">
        <v>5000</v>
      </c>
      <c r="J26" s="189">
        <v>0</v>
      </c>
      <c r="K26" s="189">
        <f t="shared" si="5"/>
        <v>4335652</v>
      </c>
      <c r="L26" s="184">
        <v>4335652</v>
      </c>
      <c r="M26" s="184">
        <v>0</v>
      </c>
      <c r="N26" s="184">
        <v>123424</v>
      </c>
      <c r="O26" s="190">
        <v>93978</v>
      </c>
      <c r="P26" s="146">
        <v>0</v>
      </c>
      <c r="Q26" s="184">
        <f t="shared" si="2"/>
        <v>4494076</v>
      </c>
      <c r="R26" s="219">
        <f>'90'!C27</f>
        <v>1253706</v>
      </c>
      <c r="S26" s="219">
        <f t="shared" si="6"/>
        <v>5747782</v>
      </c>
    </row>
    <row r="27" spans="1:19" s="271" customFormat="1" ht="19.149999999999999" customHeight="1">
      <c r="A27" s="269">
        <f>'90'!A28</f>
        <v>16</v>
      </c>
      <c r="B27" s="270" t="str">
        <f>'90'!B28</f>
        <v>Bắc Sơn</v>
      </c>
      <c r="C27" s="184">
        <f t="shared" si="3"/>
        <v>3423372</v>
      </c>
      <c r="D27" s="184">
        <f t="shared" si="7"/>
        <v>20000</v>
      </c>
      <c r="E27" s="189">
        <v>10000</v>
      </c>
      <c r="F27" s="189">
        <v>10000</v>
      </c>
      <c r="G27" s="189">
        <v>0</v>
      </c>
      <c r="H27" s="189">
        <v>0</v>
      </c>
      <c r="I27" s="189">
        <v>0</v>
      </c>
      <c r="J27" s="189">
        <v>0</v>
      </c>
      <c r="K27" s="189">
        <f t="shared" si="5"/>
        <v>3312372</v>
      </c>
      <c r="L27" s="184">
        <v>3312372</v>
      </c>
      <c r="M27" s="184">
        <v>0</v>
      </c>
      <c r="N27" s="184">
        <v>91000</v>
      </c>
      <c r="O27" s="190">
        <v>74789</v>
      </c>
      <c r="P27" s="146">
        <v>0</v>
      </c>
      <c r="Q27" s="184">
        <f t="shared" si="2"/>
        <v>3423372</v>
      </c>
      <c r="R27" s="219">
        <f>'90'!C28</f>
        <v>1059677</v>
      </c>
      <c r="S27" s="219">
        <f t="shared" si="6"/>
        <v>4483049</v>
      </c>
    </row>
    <row r="28" spans="1:19" s="271" customFormat="1" ht="19.149999999999999" customHeight="1">
      <c r="A28" s="269">
        <f>'90'!A29</f>
        <v>17</v>
      </c>
      <c r="B28" s="270" t="str">
        <f>'90'!B29</f>
        <v>Đông Sơn</v>
      </c>
      <c r="C28" s="184">
        <f t="shared" si="3"/>
        <v>3939118</v>
      </c>
      <c r="D28" s="184">
        <f t="shared" si="7"/>
        <v>20000</v>
      </c>
      <c r="E28" s="189">
        <v>10000</v>
      </c>
      <c r="F28" s="189">
        <v>10000</v>
      </c>
      <c r="G28" s="189">
        <v>0</v>
      </c>
      <c r="H28" s="189">
        <v>0</v>
      </c>
      <c r="I28" s="189">
        <v>0</v>
      </c>
      <c r="J28" s="189">
        <v>0</v>
      </c>
      <c r="K28" s="189">
        <f t="shared" si="5"/>
        <v>3808849</v>
      </c>
      <c r="L28" s="184">
        <v>3808849</v>
      </c>
      <c r="M28" s="184">
        <v>0</v>
      </c>
      <c r="N28" s="184">
        <v>110269</v>
      </c>
      <c r="O28" s="190">
        <v>87749</v>
      </c>
      <c r="P28" s="146">
        <v>0</v>
      </c>
      <c r="Q28" s="184">
        <f t="shared" si="2"/>
        <v>3939118</v>
      </c>
      <c r="R28" s="219">
        <f>'90'!C29</f>
        <v>1299954</v>
      </c>
      <c r="S28" s="219">
        <f t="shared" si="6"/>
        <v>5239072</v>
      </c>
    </row>
    <row r="29" spans="1:19" s="271" customFormat="1" ht="19.149999999999999" customHeight="1">
      <c r="A29" s="269">
        <f>'90'!A30</f>
        <v>18</v>
      </c>
      <c r="B29" s="270" t="str">
        <f>'90'!B30</f>
        <v>A Đớt</v>
      </c>
      <c r="C29" s="184">
        <f t="shared" si="3"/>
        <v>4664490</v>
      </c>
      <c r="D29" s="184">
        <f t="shared" si="7"/>
        <v>30000</v>
      </c>
      <c r="E29" s="189">
        <v>10000</v>
      </c>
      <c r="F29" s="189">
        <v>10000</v>
      </c>
      <c r="G29" s="189">
        <v>0</v>
      </c>
      <c r="H29" s="189">
        <v>5000</v>
      </c>
      <c r="I29" s="189">
        <v>5000</v>
      </c>
      <c r="J29" s="189">
        <v>0</v>
      </c>
      <c r="K29" s="189">
        <f t="shared" si="5"/>
        <v>4514538</v>
      </c>
      <c r="L29" s="184">
        <v>4514538</v>
      </c>
      <c r="M29" s="184">
        <v>0</v>
      </c>
      <c r="N29" s="184">
        <v>119952</v>
      </c>
      <c r="O29" s="190">
        <v>105881</v>
      </c>
      <c r="P29" s="146">
        <v>0</v>
      </c>
      <c r="Q29" s="184">
        <f t="shared" si="2"/>
        <v>4664490</v>
      </c>
      <c r="R29" s="219">
        <f>'90'!C30</f>
        <v>1568124</v>
      </c>
      <c r="S29" s="219">
        <f t="shared" si="6"/>
        <v>6232614</v>
      </c>
    </row>
    <row r="30" spans="1:19" s="271" customFormat="1" ht="19.149999999999999" customHeight="1">
      <c r="A30" s="269">
        <f>'90'!A31</f>
        <v>19</v>
      </c>
      <c r="B30" s="270" t="str">
        <f>'90'!B31</f>
        <v>Hồng Hạ</v>
      </c>
      <c r="C30" s="184">
        <f t="shared" si="3"/>
        <v>3585978</v>
      </c>
      <c r="D30" s="184">
        <f t="shared" si="7"/>
        <v>33000</v>
      </c>
      <c r="E30" s="189">
        <v>10000</v>
      </c>
      <c r="F30" s="189">
        <v>10000</v>
      </c>
      <c r="G30" s="189">
        <v>0</v>
      </c>
      <c r="H30" s="189">
        <v>2000</v>
      </c>
      <c r="I30" s="189">
        <v>1000</v>
      </c>
      <c r="J30" s="189">
        <v>10000</v>
      </c>
      <c r="K30" s="189">
        <f t="shared" si="5"/>
        <v>3448433</v>
      </c>
      <c r="L30" s="184">
        <v>3448433</v>
      </c>
      <c r="M30" s="184">
        <v>0</v>
      </c>
      <c r="N30" s="184">
        <v>104545</v>
      </c>
      <c r="O30" s="190">
        <v>81403</v>
      </c>
      <c r="P30" s="146">
        <v>0</v>
      </c>
      <c r="Q30" s="184">
        <f t="shared" si="2"/>
        <v>3585978</v>
      </c>
      <c r="R30" s="219">
        <f>'90'!C31</f>
        <v>1843708</v>
      </c>
      <c r="S30" s="219">
        <f t="shared" si="6"/>
        <v>5429686</v>
      </c>
    </row>
    <row r="31" spans="1:19" s="271" customFormat="1" ht="19.149999999999999" customHeight="1">
      <c r="A31" s="269">
        <f>'90'!A32</f>
        <v>20</v>
      </c>
      <c r="B31" s="270" t="str">
        <f>'90'!B32</f>
        <v>Hồng Trung</v>
      </c>
      <c r="C31" s="184">
        <f t="shared" si="3"/>
        <v>4224199</v>
      </c>
      <c r="D31" s="184">
        <f t="shared" si="7"/>
        <v>22000</v>
      </c>
      <c r="E31" s="189">
        <v>10000</v>
      </c>
      <c r="F31" s="189">
        <v>10000</v>
      </c>
      <c r="G31" s="189">
        <v>0</v>
      </c>
      <c r="H31" s="189">
        <v>1000</v>
      </c>
      <c r="I31" s="189">
        <v>1000</v>
      </c>
      <c r="J31" s="189">
        <v>0</v>
      </c>
      <c r="K31" s="189">
        <f t="shared" si="5"/>
        <v>4088415</v>
      </c>
      <c r="L31" s="184">
        <v>4088415</v>
      </c>
      <c r="M31" s="184">
        <v>0</v>
      </c>
      <c r="N31" s="184">
        <v>113784</v>
      </c>
      <c r="O31" s="190">
        <v>88774</v>
      </c>
      <c r="P31" s="146">
        <v>0</v>
      </c>
      <c r="Q31" s="184">
        <f t="shared" si="2"/>
        <v>4224199</v>
      </c>
      <c r="R31" s="219">
        <f>'90'!C32</f>
        <v>1355224</v>
      </c>
      <c r="S31" s="219">
        <f t="shared" si="6"/>
        <v>5579423</v>
      </c>
    </row>
    <row r="32" spans="1:19" s="271" customFormat="1" ht="19.149999999999999" customHeight="1">
      <c r="A32" s="269">
        <f>'90'!A33</f>
        <v>21</v>
      </c>
      <c r="B32" s="270" t="str">
        <f>'90'!B33</f>
        <v>Hương Nguyên</v>
      </c>
      <c r="C32" s="184">
        <f t="shared" si="3"/>
        <v>3662771</v>
      </c>
      <c r="D32" s="184">
        <f t="shared" si="7"/>
        <v>20000</v>
      </c>
      <c r="E32" s="189">
        <v>10000</v>
      </c>
      <c r="F32" s="189">
        <v>10000</v>
      </c>
      <c r="G32" s="189">
        <v>0</v>
      </c>
      <c r="H32" s="189">
        <v>0</v>
      </c>
      <c r="I32" s="189">
        <v>0</v>
      </c>
      <c r="J32" s="189">
        <v>0</v>
      </c>
      <c r="K32" s="189">
        <f t="shared" si="5"/>
        <v>3532165</v>
      </c>
      <c r="L32" s="184">
        <v>3532165</v>
      </c>
      <c r="M32" s="184">
        <v>0</v>
      </c>
      <c r="N32" s="184">
        <v>110606</v>
      </c>
      <c r="O32" s="190">
        <v>80421</v>
      </c>
      <c r="P32" s="146">
        <v>0</v>
      </c>
      <c r="Q32" s="184">
        <f t="shared" si="2"/>
        <v>3662771</v>
      </c>
      <c r="R32" s="219">
        <f>'90'!C33</f>
        <v>1660867</v>
      </c>
      <c r="S32" s="219">
        <f t="shared" si="6"/>
        <v>5323638</v>
      </c>
    </row>
    <row r="33" spans="18:19">
      <c r="R33" s="193">
        <f>'90'!C35</f>
        <v>97680</v>
      </c>
      <c r="S33" s="193">
        <f>K33+R33</f>
        <v>97680</v>
      </c>
    </row>
    <row r="39" spans="18:19" ht="22.5" customHeight="1"/>
  </sheetData>
  <sheetProtection algorithmName="SHA-512" hashValue="FQLfdF3nFafR1BmZUhgjX+uSXg9sP08SBHJoQWewjKng/ozxZL+KkaxoX2Y0vaL5a/zkCW3ddxshJI9I0TGRRw==" saltValue="D2iJC8wDXFUu5nGGLo8xEA==" spinCount="100000" sheet="1" objects="1" scenarios="1"/>
  <mergeCells count="15">
    <mergeCell ref="A3:Q3"/>
    <mergeCell ref="A4:Q4"/>
    <mergeCell ref="P6:P9"/>
    <mergeCell ref="Q6:Q9"/>
    <mergeCell ref="A6:A9"/>
    <mergeCell ref="B6:B9"/>
    <mergeCell ref="C6:C9"/>
    <mergeCell ref="K6:M8"/>
    <mergeCell ref="N6:N9"/>
    <mergeCell ref="E8:F8"/>
    <mergeCell ref="D7:D9"/>
    <mergeCell ref="G8:J8"/>
    <mergeCell ref="E7:J7"/>
    <mergeCell ref="D6:J6"/>
    <mergeCell ref="O6:O9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</sheetPr>
  <dimension ref="A1:H51"/>
  <sheetViews>
    <sheetView topLeftCell="A29" workbookViewId="0">
      <selection activeCell="A3" sqref="A3:F3"/>
    </sheetView>
  </sheetViews>
  <sheetFormatPr defaultColWidth="10" defaultRowHeight="15.75"/>
  <cols>
    <col min="1" max="1" width="5.77734375" style="33" customWidth="1"/>
    <col min="2" max="3" width="21" style="33" customWidth="1"/>
    <col min="4" max="6" width="22.33203125" style="33" customWidth="1"/>
    <col min="7" max="7" width="14.21875" style="33" bestFit="1" customWidth="1"/>
    <col min="8" max="8" width="12.109375" style="33" bestFit="1" customWidth="1"/>
    <col min="9" max="16384" width="10" style="33"/>
  </cols>
  <sheetData>
    <row r="1" spans="1:8" ht="21" customHeight="1">
      <c r="A1" s="53"/>
      <c r="B1" s="56"/>
      <c r="C1" s="57"/>
      <c r="D1" s="58"/>
      <c r="E1" s="364" t="s">
        <v>96</v>
      </c>
      <c r="F1" s="364"/>
      <c r="G1" s="53"/>
    </row>
    <row r="2" spans="1:8" s="75" customFormat="1" ht="23.45" customHeight="1">
      <c r="A2" s="361" t="s">
        <v>289</v>
      </c>
      <c r="B2" s="361"/>
      <c r="C2" s="361"/>
      <c r="D2" s="361"/>
      <c r="E2" s="361"/>
      <c r="F2" s="361"/>
    </row>
    <row r="3" spans="1:8" ht="31.9" customHeight="1">
      <c r="A3" s="358" t="str">
        <f>'89'!A4:Q4</f>
        <v>(Phụ lục kèm theo Quyết định số        /QĐ-UBND ngày       tháng 01 năm 2020
 của Ủy ban nhân dân huyện A Lưới)</v>
      </c>
      <c r="B3" s="358"/>
      <c r="C3" s="358"/>
      <c r="D3" s="358"/>
      <c r="E3" s="358"/>
      <c r="F3" s="358"/>
    </row>
    <row r="4" spans="1:8" ht="0.6" hidden="1" customHeight="1">
      <c r="A4" s="26"/>
      <c r="B4" s="26"/>
      <c r="C4" s="27"/>
      <c r="D4" s="27"/>
      <c r="E4" s="27"/>
      <c r="F4" s="27"/>
    </row>
    <row r="5" spans="1:8" ht="19.5" customHeight="1">
      <c r="A5" s="28"/>
      <c r="B5" s="28"/>
      <c r="C5" s="1"/>
      <c r="D5" s="1"/>
      <c r="E5" s="415" t="s">
        <v>178</v>
      </c>
      <c r="F5" s="415"/>
    </row>
    <row r="6" spans="1:8" s="43" customFormat="1" ht="23.25" customHeight="1">
      <c r="A6" s="367" t="s">
        <v>61</v>
      </c>
      <c r="B6" s="367" t="s">
        <v>52</v>
      </c>
      <c r="C6" s="367" t="s">
        <v>54</v>
      </c>
      <c r="D6" s="367" t="s">
        <v>100</v>
      </c>
      <c r="E6" s="367" t="s">
        <v>177</v>
      </c>
      <c r="F6" s="367" t="s">
        <v>101</v>
      </c>
    </row>
    <row r="7" spans="1:8" s="43" customFormat="1" ht="10.15" customHeight="1">
      <c r="A7" s="416"/>
      <c r="B7" s="416"/>
      <c r="C7" s="416"/>
      <c r="D7" s="416"/>
      <c r="E7" s="416"/>
      <c r="F7" s="416"/>
    </row>
    <row r="8" spans="1:8" s="43" customFormat="1" ht="16.899999999999999" customHeight="1">
      <c r="A8" s="416"/>
      <c r="B8" s="416"/>
      <c r="C8" s="416"/>
      <c r="D8" s="416"/>
      <c r="E8" s="416"/>
      <c r="F8" s="416"/>
    </row>
    <row r="9" spans="1:8" s="43" customFormat="1" ht="3.6" customHeight="1">
      <c r="A9" s="416"/>
      <c r="B9" s="416"/>
      <c r="C9" s="416"/>
      <c r="D9" s="416"/>
      <c r="E9" s="416"/>
      <c r="F9" s="416"/>
    </row>
    <row r="10" spans="1:8" s="43" customFormat="1" ht="22.9" hidden="1" customHeight="1">
      <c r="A10" s="368"/>
      <c r="B10" s="368"/>
      <c r="C10" s="368"/>
      <c r="D10" s="416"/>
      <c r="E10" s="416"/>
      <c r="F10" s="416"/>
    </row>
    <row r="11" spans="1:8" s="207" customFormat="1" ht="21.6" customHeight="1">
      <c r="A11" s="204" t="s">
        <v>0</v>
      </c>
      <c r="B11" s="205" t="s">
        <v>1</v>
      </c>
      <c r="C11" s="204" t="s">
        <v>71</v>
      </c>
      <c r="D11" s="206" t="s">
        <v>72</v>
      </c>
      <c r="E11" s="204">
        <f>D11+1</f>
        <v>3</v>
      </c>
      <c r="F11" s="204">
        <f>E11+1</f>
        <v>4</v>
      </c>
    </row>
    <row r="12" spans="1:8" s="70" customFormat="1" ht="19.149999999999999" customHeight="1">
      <c r="A12" s="92"/>
      <c r="B12" s="93" t="s">
        <v>26</v>
      </c>
      <c r="C12" s="195">
        <f t="shared" ref="C12:D12" si="0">SUM(C13:C36)</f>
        <v>30092147</v>
      </c>
      <c r="D12" s="195">
        <f t="shared" si="0"/>
        <v>0</v>
      </c>
      <c r="E12" s="195">
        <f>SUM(E13:E36)</f>
        <v>30092147</v>
      </c>
      <c r="F12" s="195">
        <f>SUM(F13:F36)</f>
        <v>0</v>
      </c>
      <c r="G12" s="191"/>
      <c r="H12" s="243"/>
    </row>
    <row r="13" spans="1:8" s="1" customFormat="1" ht="19.149999999999999" customHeight="1">
      <c r="A13" s="95">
        <v>1</v>
      </c>
      <c r="B13" s="91" t="s">
        <v>179</v>
      </c>
      <c r="C13" s="94">
        <f>SUM(D13:F13)</f>
        <v>1150572</v>
      </c>
      <c r="D13" s="94"/>
      <c r="E13" s="194">
        <v>1150572</v>
      </c>
      <c r="F13" s="94"/>
    </row>
    <row r="14" spans="1:8" s="1" customFormat="1" ht="19.149999999999999" customHeight="1">
      <c r="A14" s="95">
        <v>2</v>
      </c>
      <c r="B14" s="91" t="s">
        <v>180</v>
      </c>
      <c r="C14" s="94">
        <f t="shared" ref="C14:C36" si="1">SUM(D14:F14)</f>
        <v>1171845</v>
      </c>
      <c r="D14" s="94"/>
      <c r="E14" s="194">
        <v>1171845</v>
      </c>
      <c r="F14" s="94"/>
    </row>
    <row r="15" spans="1:8" s="1" customFormat="1" ht="19.149999999999999" customHeight="1">
      <c r="A15" s="95">
        <v>3</v>
      </c>
      <c r="B15" s="91" t="s">
        <v>181</v>
      </c>
      <c r="C15" s="94">
        <f t="shared" si="1"/>
        <v>961634</v>
      </c>
      <c r="D15" s="94"/>
      <c r="E15" s="194">
        <v>961634</v>
      </c>
      <c r="F15" s="94"/>
    </row>
    <row r="16" spans="1:8" s="1" customFormat="1" ht="19.149999999999999" customHeight="1">
      <c r="A16" s="95">
        <v>4</v>
      </c>
      <c r="B16" s="91" t="s">
        <v>182</v>
      </c>
      <c r="C16" s="94">
        <f t="shared" si="1"/>
        <v>946343</v>
      </c>
      <c r="D16" s="94"/>
      <c r="E16" s="194">
        <v>946343</v>
      </c>
      <c r="F16" s="94"/>
    </row>
    <row r="17" spans="1:6" s="1" customFormat="1" ht="19.149999999999999" customHeight="1">
      <c r="A17" s="95">
        <v>5</v>
      </c>
      <c r="B17" s="91" t="s">
        <v>183</v>
      </c>
      <c r="C17" s="94">
        <f t="shared" si="1"/>
        <v>1317693</v>
      </c>
      <c r="D17" s="94"/>
      <c r="E17" s="194">
        <v>1317693</v>
      </c>
      <c r="F17" s="94"/>
    </row>
    <row r="18" spans="1:6" s="1" customFormat="1" ht="19.149999999999999" customHeight="1">
      <c r="A18" s="95">
        <v>6</v>
      </c>
      <c r="B18" s="91" t="s">
        <v>184</v>
      </c>
      <c r="C18" s="94">
        <f t="shared" si="1"/>
        <v>1094019</v>
      </c>
      <c r="D18" s="94"/>
      <c r="E18" s="194">
        <v>1094019</v>
      </c>
      <c r="F18" s="94"/>
    </row>
    <row r="19" spans="1:6" s="1" customFormat="1" ht="19.149999999999999" customHeight="1">
      <c r="A19" s="95">
        <v>7</v>
      </c>
      <c r="B19" s="91" t="s">
        <v>185</v>
      </c>
      <c r="C19" s="94">
        <f t="shared" si="1"/>
        <v>1392736</v>
      </c>
      <c r="D19" s="94"/>
      <c r="E19" s="194">
        <v>1392736</v>
      </c>
      <c r="F19" s="94"/>
    </row>
    <row r="20" spans="1:6" s="1" customFormat="1" ht="19.149999999999999" customHeight="1">
      <c r="A20" s="95">
        <v>8</v>
      </c>
      <c r="B20" s="91" t="s">
        <v>186</v>
      </c>
      <c r="C20" s="94">
        <f t="shared" si="1"/>
        <v>1309136</v>
      </c>
      <c r="D20" s="94"/>
      <c r="E20" s="194">
        <v>1309136</v>
      </c>
      <c r="F20" s="94"/>
    </row>
    <row r="21" spans="1:6" s="1" customFormat="1" ht="19.149999999999999" customHeight="1">
      <c r="A21" s="95">
        <v>9</v>
      </c>
      <c r="B21" s="91" t="s">
        <v>187</v>
      </c>
      <c r="C21" s="94">
        <f t="shared" si="1"/>
        <v>723644</v>
      </c>
      <c r="D21" s="94"/>
      <c r="E21" s="194">
        <v>723644</v>
      </c>
      <c r="F21" s="94"/>
    </row>
    <row r="22" spans="1:6" s="1" customFormat="1" ht="19.149999999999999" customHeight="1">
      <c r="A22" s="95">
        <v>10</v>
      </c>
      <c r="B22" s="91" t="s">
        <v>188</v>
      </c>
      <c r="C22" s="94">
        <f t="shared" si="1"/>
        <v>1021870</v>
      </c>
      <c r="D22" s="94"/>
      <c r="E22" s="194">
        <v>1021870</v>
      </c>
      <c r="F22" s="94"/>
    </row>
    <row r="23" spans="1:6" s="1" customFormat="1" ht="19.149999999999999" customHeight="1">
      <c r="A23" s="95">
        <v>11</v>
      </c>
      <c r="B23" s="91" t="s">
        <v>189</v>
      </c>
      <c r="C23" s="94">
        <f t="shared" si="1"/>
        <v>1903675</v>
      </c>
      <c r="D23" s="94"/>
      <c r="E23" s="194">
        <v>1903675</v>
      </c>
      <c r="F23" s="94"/>
    </row>
    <row r="24" spans="1:6" s="1" customFormat="1" ht="19.149999999999999" customHeight="1">
      <c r="A24" s="95">
        <v>12</v>
      </c>
      <c r="B24" s="91" t="s">
        <v>190</v>
      </c>
      <c r="C24" s="94">
        <f t="shared" si="1"/>
        <v>1980533</v>
      </c>
      <c r="D24" s="94"/>
      <c r="E24" s="194">
        <v>1980533</v>
      </c>
      <c r="F24" s="94"/>
    </row>
    <row r="25" spans="1:6" s="1" customFormat="1" ht="19.149999999999999" customHeight="1">
      <c r="A25" s="95">
        <v>13</v>
      </c>
      <c r="B25" s="91" t="s">
        <v>191</v>
      </c>
      <c r="C25" s="94">
        <f t="shared" si="1"/>
        <v>1333664</v>
      </c>
      <c r="D25" s="94"/>
      <c r="E25" s="194">
        <v>1333664</v>
      </c>
      <c r="F25" s="94"/>
    </row>
    <row r="26" spans="1:6" s="1" customFormat="1" ht="19.149999999999999" customHeight="1">
      <c r="A26" s="95">
        <v>14</v>
      </c>
      <c r="B26" s="91" t="s">
        <v>192</v>
      </c>
      <c r="C26" s="94">
        <f t="shared" si="1"/>
        <v>1820923</v>
      </c>
      <c r="D26" s="94"/>
      <c r="E26" s="194">
        <v>1820923</v>
      </c>
      <c r="F26" s="94"/>
    </row>
    <row r="27" spans="1:6" s="1" customFormat="1" ht="19.149999999999999" customHeight="1">
      <c r="A27" s="95">
        <v>15</v>
      </c>
      <c r="B27" s="91" t="s">
        <v>193</v>
      </c>
      <c r="C27" s="94">
        <f t="shared" si="1"/>
        <v>1253706</v>
      </c>
      <c r="D27" s="94"/>
      <c r="E27" s="194">
        <v>1253706</v>
      </c>
      <c r="F27" s="94"/>
    </row>
    <row r="28" spans="1:6" s="1" customFormat="1" ht="19.149999999999999" customHeight="1">
      <c r="A28" s="95">
        <v>16</v>
      </c>
      <c r="B28" s="91" t="s">
        <v>194</v>
      </c>
      <c r="C28" s="94">
        <f t="shared" si="1"/>
        <v>1059677</v>
      </c>
      <c r="D28" s="94"/>
      <c r="E28" s="194">
        <v>1059677</v>
      </c>
      <c r="F28" s="94"/>
    </row>
    <row r="29" spans="1:6" s="1" customFormat="1" ht="19.149999999999999" customHeight="1">
      <c r="A29" s="95">
        <v>17</v>
      </c>
      <c r="B29" s="91" t="s">
        <v>195</v>
      </c>
      <c r="C29" s="94">
        <f t="shared" si="1"/>
        <v>1299954</v>
      </c>
      <c r="D29" s="94"/>
      <c r="E29" s="194">
        <v>1299954</v>
      </c>
      <c r="F29" s="94"/>
    </row>
    <row r="30" spans="1:6" s="1" customFormat="1" ht="19.149999999999999" customHeight="1">
      <c r="A30" s="95">
        <v>18</v>
      </c>
      <c r="B30" s="91" t="s">
        <v>196</v>
      </c>
      <c r="C30" s="94">
        <f t="shared" si="1"/>
        <v>1568124</v>
      </c>
      <c r="D30" s="94"/>
      <c r="E30" s="194">
        <v>1568124</v>
      </c>
      <c r="F30" s="94"/>
    </row>
    <row r="31" spans="1:6" s="1" customFormat="1" ht="19.149999999999999" customHeight="1">
      <c r="A31" s="95">
        <v>19</v>
      </c>
      <c r="B31" s="91" t="s">
        <v>197</v>
      </c>
      <c r="C31" s="94">
        <f t="shared" si="1"/>
        <v>1843708</v>
      </c>
      <c r="D31" s="94"/>
      <c r="E31" s="194">
        <v>1843708</v>
      </c>
      <c r="F31" s="94"/>
    </row>
    <row r="32" spans="1:6" s="1" customFormat="1" ht="19.149999999999999" customHeight="1">
      <c r="A32" s="95">
        <v>20</v>
      </c>
      <c r="B32" s="91" t="s">
        <v>198</v>
      </c>
      <c r="C32" s="94">
        <f t="shared" si="1"/>
        <v>1355224</v>
      </c>
      <c r="D32" s="94"/>
      <c r="E32" s="194">
        <v>1355224</v>
      </c>
      <c r="F32" s="94"/>
    </row>
    <row r="33" spans="1:6" s="1" customFormat="1" ht="19.149999999999999" customHeight="1">
      <c r="A33" s="95">
        <v>21</v>
      </c>
      <c r="B33" s="91" t="s">
        <v>199</v>
      </c>
      <c r="C33" s="94">
        <f t="shared" si="1"/>
        <v>1660867</v>
      </c>
      <c r="D33" s="94"/>
      <c r="E33" s="194">
        <v>1660867</v>
      </c>
      <c r="F33" s="94"/>
    </row>
    <row r="34" spans="1:6" s="1" customFormat="1" ht="19.149999999999999" customHeight="1">
      <c r="A34" s="95">
        <v>22</v>
      </c>
      <c r="B34" s="96" t="s">
        <v>255</v>
      </c>
      <c r="C34" s="94">
        <f t="shared" si="1"/>
        <v>1324920</v>
      </c>
      <c r="D34" s="94"/>
      <c r="E34" s="194">
        <v>1324920</v>
      </c>
      <c r="F34" s="94"/>
    </row>
    <row r="35" spans="1:6" s="1" customFormat="1" ht="19.149999999999999" customHeight="1">
      <c r="A35" s="95">
        <v>23</v>
      </c>
      <c r="B35" s="96" t="s">
        <v>256</v>
      </c>
      <c r="C35" s="94">
        <f t="shared" si="1"/>
        <v>97680</v>
      </c>
      <c r="D35" s="94"/>
      <c r="E35" s="194">
        <v>97680</v>
      </c>
      <c r="F35" s="94"/>
    </row>
    <row r="36" spans="1:6" ht="19.5" customHeight="1">
      <c r="A36" s="95">
        <v>24</v>
      </c>
      <c r="B36" s="143" t="s">
        <v>296</v>
      </c>
      <c r="C36" s="94">
        <f t="shared" si="1"/>
        <v>500000</v>
      </c>
      <c r="D36" s="143"/>
      <c r="E36" s="194">
        <v>500000</v>
      </c>
      <c r="F36" s="143"/>
    </row>
    <row r="37" spans="1:6" ht="18.75">
      <c r="A37" s="1"/>
      <c r="B37" s="28"/>
      <c r="C37" s="1"/>
      <c r="D37" s="1"/>
      <c r="E37" s="1"/>
      <c r="F37" s="1"/>
    </row>
    <row r="38" spans="1:6" ht="18.75">
      <c r="A38" s="1"/>
      <c r="B38" s="1"/>
      <c r="C38" s="1"/>
      <c r="D38" s="1"/>
      <c r="E38" s="1"/>
      <c r="F38" s="1"/>
    </row>
    <row r="39" spans="1:6" ht="18.75">
      <c r="A39" s="1"/>
      <c r="B39" s="1"/>
      <c r="C39" s="1"/>
      <c r="D39" s="1"/>
      <c r="E39" s="1"/>
      <c r="F39" s="1"/>
    </row>
    <row r="40" spans="1:6" ht="18.75">
      <c r="A40" s="1"/>
      <c r="B40" s="1"/>
      <c r="C40" s="1"/>
      <c r="D40" s="1"/>
      <c r="E40" s="1"/>
      <c r="F40" s="1"/>
    </row>
    <row r="41" spans="1:6" ht="18.75">
      <c r="A41" s="1"/>
      <c r="B41" s="1"/>
      <c r="C41" s="1"/>
      <c r="D41" s="1"/>
      <c r="E41" s="1"/>
      <c r="F41" s="1"/>
    </row>
    <row r="42" spans="1:6" ht="18.75">
      <c r="A42" s="1"/>
      <c r="B42" s="1"/>
      <c r="C42" s="1"/>
      <c r="D42" s="1"/>
      <c r="E42" s="1"/>
      <c r="F42" s="1"/>
    </row>
    <row r="43" spans="1:6" ht="18.75">
      <c r="A43" s="1"/>
      <c r="B43" s="1"/>
      <c r="C43" s="1"/>
      <c r="D43" s="1"/>
      <c r="E43" s="1"/>
      <c r="F43" s="1"/>
    </row>
    <row r="44" spans="1:6" ht="18.75">
      <c r="A44" s="1"/>
      <c r="B44" s="1"/>
      <c r="C44" s="1"/>
      <c r="D44" s="1"/>
      <c r="E44" s="1"/>
      <c r="F44" s="1"/>
    </row>
    <row r="45" spans="1:6" ht="18.75">
      <c r="A45" s="1"/>
      <c r="B45" s="1"/>
      <c r="C45" s="1"/>
      <c r="D45" s="1"/>
      <c r="E45" s="1"/>
      <c r="F45" s="1"/>
    </row>
    <row r="46" spans="1:6" ht="18.75">
      <c r="A46" s="1"/>
      <c r="B46" s="1"/>
      <c r="C46" s="1"/>
      <c r="D46" s="1"/>
      <c r="E46" s="1"/>
      <c r="F46" s="1"/>
    </row>
    <row r="47" spans="1:6" ht="22.5" customHeight="1">
      <c r="A47" s="1"/>
      <c r="B47" s="1"/>
      <c r="C47" s="1"/>
      <c r="D47" s="1"/>
      <c r="E47" s="1"/>
      <c r="F47" s="1"/>
    </row>
    <row r="48" spans="1:6" ht="18.75">
      <c r="A48" s="1"/>
      <c r="B48" s="1"/>
      <c r="C48" s="1"/>
      <c r="D48" s="1"/>
      <c r="E48" s="1"/>
      <c r="F48" s="1"/>
    </row>
    <row r="49" spans="1:6" ht="18.75">
      <c r="A49" s="1"/>
      <c r="B49" s="1"/>
      <c r="C49" s="1"/>
      <c r="D49" s="1"/>
      <c r="E49" s="1"/>
      <c r="F49" s="1"/>
    </row>
    <row r="50" spans="1:6" ht="18.75">
      <c r="A50" s="1"/>
      <c r="B50" s="1"/>
      <c r="C50" s="1"/>
      <c r="D50" s="1"/>
      <c r="E50" s="1"/>
      <c r="F50" s="1"/>
    </row>
    <row r="51" spans="1:6" ht="18.75">
      <c r="A51" s="1"/>
      <c r="B51" s="1"/>
      <c r="C51" s="1"/>
      <c r="D51" s="1"/>
      <c r="E51" s="1"/>
      <c r="F51" s="1"/>
    </row>
  </sheetData>
  <sheetProtection algorithmName="SHA-512" hashValue="UyJGWE+PoIk/Bn04pKZF4qqIw17sMb36YZIwyQoSfkSN1WjDyBdGjUC7vetgQ1uNm4W4MIlmUNlVZQCGDVxFQg==" saltValue="JNVGZHRlCNB7mesf5ezrOg==" spinCount="100000" sheet="1" objects="1" scenarios="1"/>
  <mergeCells count="10">
    <mergeCell ref="E1:F1"/>
    <mergeCell ref="A3:F3"/>
    <mergeCell ref="E5:F5"/>
    <mergeCell ref="D6:D10"/>
    <mergeCell ref="E6:E10"/>
    <mergeCell ref="F6:F10"/>
    <mergeCell ref="A6:A10"/>
    <mergeCell ref="B6:B10"/>
    <mergeCell ref="C6:C10"/>
    <mergeCell ref="A2:F2"/>
  </mergeCells>
  <printOptions horizontalCentered="1"/>
  <pageMargins left="0.31496062992125984" right="0.31496062992125984" top="0.47244094488188981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53"/>
  <sheetViews>
    <sheetView workbookViewId="0">
      <selection activeCell="H44" sqref="H44"/>
    </sheetView>
  </sheetViews>
  <sheetFormatPr defaultColWidth="10" defaultRowHeight="15.75"/>
  <cols>
    <col min="1" max="1" width="5.21875" style="60" customWidth="1"/>
    <col min="2" max="2" width="17.5546875" style="60" customWidth="1"/>
    <col min="3" max="3" width="7.33203125" style="60" customWidth="1"/>
    <col min="4" max="5" width="8.5546875" style="60" customWidth="1"/>
    <col min="6" max="6" width="6.77734375" style="60" customWidth="1"/>
    <col min="7" max="7" width="6.88671875" style="60" customWidth="1"/>
    <col min="8" max="9" width="8.5546875" style="60" customWidth="1"/>
    <col min="10" max="10" width="7.88671875" style="60" customWidth="1"/>
    <col min="11" max="12" width="8.5546875" style="60" customWidth="1"/>
    <col min="13" max="13" width="6.88671875" style="60" customWidth="1"/>
    <col min="14" max="16" width="8.5546875" style="60" customWidth="1"/>
    <col min="17" max="17" width="7.21875" style="60" customWidth="1"/>
    <col min="18" max="19" width="8.5546875" style="60" customWidth="1"/>
    <col min="20" max="16384" width="10" style="60"/>
  </cols>
  <sheetData>
    <row r="1" spans="1:19" ht="18.75">
      <c r="A1" s="53"/>
      <c r="B1" s="56"/>
      <c r="C1" s="57"/>
      <c r="D1" s="58"/>
      <c r="E1" s="59"/>
      <c r="F1" s="59"/>
      <c r="G1" s="59"/>
      <c r="H1" s="64"/>
      <c r="I1" s="65"/>
      <c r="J1" s="65"/>
      <c r="S1" s="39" t="s">
        <v>97</v>
      </c>
    </row>
    <row r="2" spans="1:19" ht="12.75" customHeight="1">
      <c r="A2" s="61"/>
      <c r="B2" s="61"/>
      <c r="C2" s="59"/>
      <c r="D2" s="59"/>
      <c r="E2" s="59"/>
      <c r="F2" s="59"/>
      <c r="G2" s="59"/>
      <c r="H2" s="59"/>
      <c r="I2" s="59"/>
      <c r="J2" s="59"/>
      <c r="K2" s="59"/>
    </row>
    <row r="3" spans="1:19" ht="21" customHeight="1">
      <c r="A3" s="419" t="s">
        <v>290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</row>
    <row r="4" spans="1:19" ht="35.25" customHeight="1">
      <c r="A4" s="358" t="str">
        <f>'90'!A3:F3</f>
        <v>(Phụ lục kèm theo Quyết định số        /QĐ-UBND ngày       tháng 01 năm 2020
 của Ủy ban nhân dân huyện A Lưới)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</row>
    <row r="5" spans="1:19" ht="19.5" customHeight="1">
      <c r="A5" s="62"/>
      <c r="B5" s="62"/>
      <c r="C5" s="63"/>
      <c r="D5" s="63"/>
      <c r="E5" s="63"/>
      <c r="F5" s="63"/>
      <c r="G5" s="63"/>
      <c r="H5" s="66"/>
      <c r="I5" s="420"/>
      <c r="J5" s="420"/>
      <c r="K5" s="420"/>
      <c r="Q5" s="420" t="s">
        <v>178</v>
      </c>
      <c r="R5" s="420"/>
      <c r="S5" s="420"/>
    </row>
    <row r="6" spans="1:19" ht="22.15" customHeight="1">
      <c r="A6" s="394" t="s">
        <v>61</v>
      </c>
      <c r="B6" s="421" t="s">
        <v>52</v>
      </c>
      <c r="C6" s="394" t="s">
        <v>54</v>
      </c>
      <c r="D6" s="409" t="s">
        <v>57</v>
      </c>
      <c r="E6" s="411"/>
      <c r="F6" s="423" t="s">
        <v>277</v>
      </c>
      <c r="G6" s="424"/>
      <c r="H6" s="424"/>
      <c r="I6" s="424"/>
      <c r="J6" s="424"/>
      <c r="K6" s="424"/>
      <c r="L6" s="425"/>
      <c r="M6" s="423" t="s">
        <v>278</v>
      </c>
      <c r="N6" s="424"/>
      <c r="O6" s="424"/>
      <c r="P6" s="424"/>
      <c r="Q6" s="424"/>
      <c r="R6" s="424"/>
      <c r="S6" s="425"/>
    </row>
    <row r="7" spans="1:19" ht="22.15" customHeight="1">
      <c r="A7" s="395"/>
      <c r="B7" s="422"/>
      <c r="C7" s="395"/>
      <c r="D7" s="417" t="s">
        <v>142</v>
      </c>
      <c r="E7" s="417" t="s">
        <v>130</v>
      </c>
      <c r="F7" s="394" t="s">
        <v>54</v>
      </c>
      <c r="G7" s="412" t="s">
        <v>142</v>
      </c>
      <c r="H7" s="413"/>
      <c r="I7" s="414"/>
      <c r="J7" s="412" t="s">
        <v>130</v>
      </c>
      <c r="K7" s="413"/>
      <c r="L7" s="414"/>
      <c r="M7" s="394" t="s">
        <v>54</v>
      </c>
      <c r="N7" s="412" t="s">
        <v>142</v>
      </c>
      <c r="O7" s="413"/>
      <c r="P7" s="414"/>
      <c r="Q7" s="412" t="s">
        <v>130</v>
      </c>
      <c r="R7" s="413"/>
      <c r="S7" s="414"/>
    </row>
    <row r="8" spans="1:19" ht="50.45" customHeight="1">
      <c r="A8" s="395"/>
      <c r="B8" s="422"/>
      <c r="C8" s="395"/>
      <c r="D8" s="418"/>
      <c r="E8" s="418"/>
      <c r="F8" s="395"/>
      <c r="G8" s="68" t="s">
        <v>54</v>
      </c>
      <c r="H8" s="67" t="s">
        <v>46</v>
      </c>
      <c r="I8" s="67" t="s">
        <v>47</v>
      </c>
      <c r="J8" s="68" t="s">
        <v>54</v>
      </c>
      <c r="K8" s="67" t="s">
        <v>46</v>
      </c>
      <c r="L8" s="67" t="s">
        <v>47</v>
      </c>
      <c r="M8" s="395"/>
      <c r="N8" s="68" t="s">
        <v>54</v>
      </c>
      <c r="O8" s="67" t="s">
        <v>46</v>
      </c>
      <c r="P8" s="67" t="s">
        <v>47</v>
      </c>
      <c r="Q8" s="68" t="s">
        <v>54</v>
      </c>
      <c r="R8" s="67" t="s">
        <v>46</v>
      </c>
      <c r="S8" s="67" t="s">
        <v>47</v>
      </c>
    </row>
    <row r="9" spans="1:19" s="211" customFormat="1" ht="17.25" customHeight="1">
      <c r="A9" s="208" t="s">
        <v>0</v>
      </c>
      <c r="B9" s="209" t="s">
        <v>1</v>
      </c>
      <c r="C9" s="208" t="s">
        <v>27</v>
      </c>
      <c r="D9" s="208" t="s">
        <v>143</v>
      </c>
      <c r="E9" s="208" t="s">
        <v>144</v>
      </c>
      <c r="F9" s="208" t="s">
        <v>145</v>
      </c>
      <c r="G9" s="208" t="s">
        <v>62</v>
      </c>
      <c r="H9" s="208">
        <v>6</v>
      </c>
      <c r="I9" s="208">
        <v>7</v>
      </c>
      <c r="J9" s="208" t="s">
        <v>133</v>
      </c>
      <c r="K9" s="208">
        <v>9</v>
      </c>
      <c r="L9" s="208">
        <v>10</v>
      </c>
      <c r="M9" s="210" t="s">
        <v>146</v>
      </c>
      <c r="N9" s="208" t="s">
        <v>147</v>
      </c>
      <c r="O9" s="210">
        <v>13</v>
      </c>
      <c r="P9" s="210">
        <v>14</v>
      </c>
      <c r="Q9" s="208" t="s">
        <v>148</v>
      </c>
      <c r="R9" s="210">
        <v>16</v>
      </c>
      <c r="S9" s="210">
        <v>17</v>
      </c>
    </row>
    <row r="10" spans="1:19" s="63" customFormat="1" ht="27" customHeight="1">
      <c r="A10" s="97"/>
      <c r="B10" s="98" t="s">
        <v>26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</row>
    <row r="11" spans="1:19" s="63" customFormat="1" ht="27" customHeight="1">
      <c r="A11" s="97" t="s">
        <v>5</v>
      </c>
      <c r="B11" s="98" t="s">
        <v>68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</row>
    <row r="12" spans="1:19" s="63" customFormat="1" ht="27" hidden="1" customHeight="1">
      <c r="A12" s="198">
        <v>1</v>
      </c>
      <c r="B12" s="96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</row>
    <row r="13" spans="1:19" s="63" customFormat="1" ht="27" hidden="1" customHeight="1">
      <c r="A13" s="198">
        <f>A12+1</f>
        <v>2</v>
      </c>
      <c r="B13" s="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</row>
    <row r="14" spans="1:19" s="63" customFormat="1" ht="27" hidden="1" customHeight="1">
      <c r="A14" s="198">
        <f>A13+1</f>
        <v>3</v>
      </c>
      <c r="B14" s="96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</row>
    <row r="15" spans="1:19" s="63" customFormat="1" ht="27" hidden="1" customHeight="1">
      <c r="A15" s="198">
        <f>A14+1</f>
        <v>4</v>
      </c>
      <c r="B15" s="96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</row>
    <row r="16" spans="1:19" s="63" customFormat="1" ht="27" hidden="1" customHeight="1">
      <c r="A16" s="198">
        <f>A15+1</f>
        <v>5</v>
      </c>
      <c r="B16" s="96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</row>
    <row r="17" spans="1:19" s="63" customFormat="1" ht="27" customHeight="1">
      <c r="A17" s="97" t="s">
        <v>6</v>
      </c>
      <c r="B17" s="98" t="s">
        <v>269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</row>
    <row r="18" spans="1:19" s="63" customFormat="1" ht="27" hidden="1" customHeight="1">
      <c r="A18" s="95">
        <v>1</v>
      </c>
      <c r="B18" s="96" t="str">
        <f>'89'!B12</f>
        <v>Sơn Thuỷ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</row>
    <row r="19" spans="1:19" s="63" customFormat="1" ht="27" hidden="1" customHeight="1">
      <c r="A19" s="95">
        <f>A18+1</f>
        <v>2</v>
      </c>
      <c r="B19" s="96" t="str">
        <f>'89'!B13</f>
        <v>Hồng Thượng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</row>
    <row r="20" spans="1:19" s="63" customFormat="1" ht="27" hidden="1" customHeight="1">
      <c r="A20" s="95">
        <f t="shared" ref="A20:A38" si="0">A19+1</f>
        <v>3</v>
      </c>
      <c r="B20" s="96" t="str">
        <f>'89'!B14</f>
        <v>A Ngo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</row>
    <row r="21" spans="1:19" s="63" customFormat="1" ht="27" hidden="1" customHeight="1">
      <c r="A21" s="95">
        <f t="shared" si="0"/>
        <v>4</v>
      </c>
      <c r="B21" s="96" t="str">
        <f>'89'!B15</f>
        <v>Hương Phong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</row>
    <row r="22" spans="1:19" s="63" customFormat="1" ht="27" hidden="1" customHeight="1">
      <c r="A22" s="95">
        <f t="shared" si="0"/>
        <v>5</v>
      </c>
      <c r="B22" s="96" t="str">
        <f>'89'!B16</f>
        <v>Phú Vinh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</row>
    <row r="23" spans="1:19" s="63" customFormat="1" ht="27" hidden="1" customHeight="1">
      <c r="A23" s="95">
        <f t="shared" si="0"/>
        <v>6</v>
      </c>
      <c r="B23" s="96" t="str">
        <f>'89'!B17</f>
        <v>Hồng Quảng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</row>
    <row r="24" spans="1:19" s="63" customFormat="1" ht="27" hidden="1" customHeight="1">
      <c r="A24" s="95">
        <f t="shared" si="0"/>
        <v>7</v>
      </c>
      <c r="B24" s="96" t="str">
        <f>'89'!B18</f>
        <v>Hồng Vân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</row>
    <row r="25" spans="1:19" s="63" customFormat="1" ht="27" hidden="1" customHeight="1">
      <c r="A25" s="95">
        <f t="shared" si="0"/>
        <v>8</v>
      </c>
      <c r="B25" s="96" t="str">
        <f>'89'!B19</f>
        <v>Hồng Thái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</row>
    <row r="26" spans="1:19" s="63" customFormat="1" ht="27" hidden="1" customHeight="1">
      <c r="A26" s="95">
        <f t="shared" si="0"/>
        <v>9</v>
      </c>
      <c r="B26" s="96" t="str">
        <f>'89'!B20</f>
        <v xml:space="preserve">Hồng Bắc 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</row>
    <row r="27" spans="1:19" s="63" customFormat="1" ht="27" hidden="1" customHeight="1">
      <c r="A27" s="95">
        <f t="shared" si="0"/>
        <v>10</v>
      </c>
      <c r="B27" s="96" t="str">
        <f>'89'!B21</f>
        <v>Thị Trấn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</row>
    <row r="28" spans="1:19" s="63" customFormat="1" ht="27" hidden="1" customHeight="1">
      <c r="A28" s="95">
        <f t="shared" si="0"/>
        <v>11</v>
      </c>
      <c r="B28" s="96" t="str">
        <f>'89'!B22</f>
        <v>Hồng Kim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</row>
    <row r="29" spans="1:19" s="63" customFormat="1" ht="27" hidden="1" customHeight="1">
      <c r="A29" s="95">
        <f t="shared" si="0"/>
        <v>12</v>
      </c>
      <c r="B29" s="96" t="str">
        <f>'89'!B23</f>
        <v>Hương Lâm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</row>
    <row r="30" spans="1:19" s="63" customFormat="1" ht="27" hidden="1" customHeight="1">
      <c r="A30" s="95">
        <f t="shared" si="0"/>
        <v>13</v>
      </c>
      <c r="B30" s="96" t="str">
        <f>'89'!B24</f>
        <v>Nhâm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</row>
    <row r="31" spans="1:19" s="63" customFormat="1" ht="27" hidden="1" customHeight="1">
      <c r="A31" s="95">
        <f>A30+1</f>
        <v>14</v>
      </c>
      <c r="B31" s="96" t="str">
        <f>'89'!B25</f>
        <v>Hồng Thuỷ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</row>
    <row r="32" spans="1:19" s="63" customFormat="1" ht="27" hidden="1" customHeight="1">
      <c r="A32" s="95">
        <f t="shared" si="0"/>
        <v>15</v>
      </c>
      <c r="B32" s="96" t="str">
        <f>'89'!B26</f>
        <v>A Roàng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</row>
    <row r="33" spans="1:19" s="63" customFormat="1" ht="27" hidden="1" customHeight="1">
      <c r="A33" s="95">
        <f t="shared" si="0"/>
        <v>16</v>
      </c>
      <c r="B33" s="96" t="str">
        <f>'89'!B27</f>
        <v>Bắc Sơn</v>
      </c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</row>
    <row r="34" spans="1:19" s="63" customFormat="1" ht="27" hidden="1" customHeight="1">
      <c r="A34" s="95">
        <f t="shared" si="0"/>
        <v>17</v>
      </c>
      <c r="B34" s="96" t="str">
        <f>'89'!B28</f>
        <v>Đông Sơn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</row>
    <row r="35" spans="1:19" s="63" customFormat="1" ht="27" hidden="1" customHeight="1">
      <c r="A35" s="95">
        <f t="shared" si="0"/>
        <v>18</v>
      </c>
      <c r="B35" s="96" t="str">
        <f>'89'!B29</f>
        <v>A Đớt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</row>
    <row r="36" spans="1:19" s="63" customFormat="1" ht="27" hidden="1" customHeight="1">
      <c r="A36" s="95">
        <f t="shared" si="0"/>
        <v>19</v>
      </c>
      <c r="B36" s="96" t="str">
        <f>'89'!B30</f>
        <v>Hồng Hạ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</row>
    <row r="37" spans="1:19" s="63" customFormat="1" ht="27" hidden="1" customHeight="1">
      <c r="A37" s="95">
        <f t="shared" si="0"/>
        <v>20</v>
      </c>
      <c r="B37" s="96" t="str">
        <f>'89'!B31</f>
        <v>Hồng Trung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</row>
    <row r="38" spans="1:19" s="63" customFormat="1" ht="27" hidden="1" customHeight="1">
      <c r="A38" s="95">
        <f t="shared" si="0"/>
        <v>21</v>
      </c>
      <c r="B38" s="96" t="str">
        <f>'89'!B32</f>
        <v>Hương Nguyên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</row>
    <row r="39" spans="1:19" ht="19.5" customHeight="1">
      <c r="A39" s="28"/>
      <c r="B39" s="44"/>
      <c r="C39" s="63"/>
      <c r="D39" s="63"/>
      <c r="E39" s="63"/>
      <c r="F39" s="63"/>
      <c r="G39" s="63"/>
      <c r="H39" s="63"/>
      <c r="I39" s="63"/>
      <c r="J39" s="63"/>
      <c r="K39" s="63"/>
    </row>
    <row r="40" spans="1:19" ht="18.75">
      <c r="A40" s="28"/>
      <c r="B40" s="28"/>
      <c r="C40" s="63"/>
      <c r="D40" s="63"/>
      <c r="E40" s="63"/>
      <c r="F40" s="63"/>
      <c r="G40" s="63"/>
      <c r="H40" s="63"/>
      <c r="I40" s="63"/>
      <c r="J40" s="63"/>
      <c r="K40" s="63"/>
    </row>
    <row r="41" spans="1:19" ht="18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</row>
    <row r="42" spans="1:19" ht="18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1:19" ht="18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9" ht="18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9" ht="18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</row>
    <row r="46" spans="1:19" ht="18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9" ht="18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9" ht="18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</row>
    <row r="49" spans="1:11" ht="22.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1" ht="18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8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1:11" ht="18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1:11" ht="18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</row>
  </sheetData>
  <sheetProtection algorithmName="SHA-512" hashValue="DXPxM4YP2XWjc1cJGkNQWyAhsoQMThsB/PkxpJYrZebXwgNvtai/aQmOLe0YT9E3P0qI2f/Hz7WpfektNSscPw==" saltValue="/GhRPDh8uIGDmaYqzvLDrQ==" spinCount="100000" sheet="1" objects="1" scenarios="1"/>
  <mergeCells count="18">
    <mergeCell ref="A3:S3"/>
    <mergeCell ref="A4:S4"/>
    <mergeCell ref="Q5:S5"/>
    <mergeCell ref="A6:A8"/>
    <mergeCell ref="B6:B8"/>
    <mergeCell ref="C6:C8"/>
    <mergeCell ref="F6:L6"/>
    <mergeCell ref="I5:K5"/>
    <mergeCell ref="D6:E6"/>
    <mergeCell ref="M6:S6"/>
    <mergeCell ref="N7:P7"/>
    <mergeCell ref="Q7:S7"/>
    <mergeCell ref="D7:D8"/>
    <mergeCell ref="E7:E8"/>
    <mergeCell ref="F7:F8"/>
    <mergeCell ref="G7:I7"/>
    <mergeCell ref="J7:L7"/>
    <mergeCell ref="M7:M8"/>
  </mergeCells>
  <printOptions horizontalCentered="1"/>
  <pageMargins left="0" right="0" top="0.47244094488188981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96"/>
  <sheetViews>
    <sheetView tabSelected="1" zoomScale="85" zoomScaleNormal="85" workbookViewId="0">
      <selection activeCell="AD9" sqref="AD9"/>
    </sheetView>
  </sheetViews>
  <sheetFormatPr defaultColWidth="10" defaultRowHeight="15.75"/>
  <cols>
    <col min="1" max="1" width="4.6640625" style="60" customWidth="1"/>
    <col min="2" max="2" width="37.21875" style="60" customWidth="1"/>
    <col min="3" max="3" width="8.21875" style="60" customWidth="1"/>
    <col min="4" max="4" width="5.6640625" style="60" customWidth="1"/>
    <col min="5" max="5" width="6.88671875" style="60" customWidth="1"/>
    <col min="6" max="6" width="11.21875" style="60" customWidth="1"/>
    <col min="7" max="7" width="12.6640625" style="60" hidden="1" customWidth="1"/>
    <col min="8" max="21" width="7" style="60" hidden="1" customWidth="1"/>
    <col min="22" max="22" width="6" style="60" hidden="1" customWidth="1"/>
    <col min="23" max="27" width="14.109375" style="60" customWidth="1"/>
    <col min="28" max="16384" width="10" style="60"/>
  </cols>
  <sheetData>
    <row r="1" spans="1:27" ht="21" customHeight="1">
      <c r="A1" s="53"/>
      <c r="B1" s="53"/>
      <c r="C1" s="59"/>
      <c r="D1" s="59"/>
      <c r="E1" s="59"/>
      <c r="F1" s="59"/>
      <c r="G1" s="59"/>
      <c r="H1" s="59"/>
      <c r="I1" s="53"/>
      <c r="AA1" s="213" t="s">
        <v>98</v>
      </c>
    </row>
    <row r="2" spans="1:27" s="76" customFormat="1" ht="22.5" customHeight="1">
      <c r="A2" s="432" t="s">
        <v>291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</row>
    <row r="3" spans="1:27" s="76" customFormat="1" ht="37.5" customHeight="1">
      <c r="A3" s="358" t="str">
        <f>'91'!A4:S4</f>
        <v>(Phụ lục kèm theo Quyết định số        /QĐ-UBND ngày       tháng 01 năm 2020
 của Ủy ban nhân dân huyện A Lưới)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</row>
    <row r="4" spans="1:27" ht="24.75" customHeight="1">
      <c r="A4" s="220"/>
      <c r="B4" s="221"/>
      <c r="C4" s="59"/>
      <c r="D4" s="59"/>
      <c r="E4" s="59"/>
      <c r="F4" s="59"/>
      <c r="G4" s="59"/>
      <c r="H4" s="59"/>
      <c r="I4" s="59"/>
      <c r="J4" s="187"/>
      <c r="K4" s="187"/>
      <c r="L4" s="187"/>
      <c r="P4" s="187"/>
      <c r="AA4" s="187" t="s">
        <v>178</v>
      </c>
    </row>
    <row r="5" spans="1:27" s="222" customFormat="1" ht="27" customHeight="1">
      <c r="A5" s="443" t="s">
        <v>61</v>
      </c>
      <c r="B5" s="433" t="s">
        <v>150</v>
      </c>
      <c r="C5" s="433" t="s">
        <v>151</v>
      </c>
      <c r="D5" s="433" t="s">
        <v>152</v>
      </c>
      <c r="E5" s="433" t="s">
        <v>153</v>
      </c>
      <c r="F5" s="426" t="s">
        <v>232</v>
      </c>
      <c r="G5" s="433" t="s">
        <v>154</v>
      </c>
      <c r="H5" s="433"/>
      <c r="I5" s="433"/>
      <c r="J5" s="433"/>
      <c r="K5" s="433"/>
      <c r="L5" s="433"/>
      <c r="M5" s="434" t="s">
        <v>267</v>
      </c>
      <c r="N5" s="435"/>
      <c r="O5" s="435"/>
      <c r="P5" s="435"/>
      <c r="Q5" s="436"/>
      <c r="R5" s="434" t="s">
        <v>370</v>
      </c>
      <c r="S5" s="435"/>
      <c r="T5" s="435"/>
      <c r="U5" s="435"/>
      <c r="V5" s="436"/>
      <c r="W5" s="434" t="s">
        <v>307</v>
      </c>
      <c r="X5" s="435"/>
      <c r="Y5" s="435"/>
      <c r="Z5" s="435"/>
      <c r="AA5" s="436"/>
    </row>
    <row r="6" spans="1:27" s="222" customFormat="1" ht="27" customHeight="1">
      <c r="A6" s="443"/>
      <c r="B6" s="433"/>
      <c r="C6" s="433"/>
      <c r="D6" s="433"/>
      <c r="E6" s="433"/>
      <c r="F6" s="427"/>
      <c r="G6" s="433" t="s">
        <v>155</v>
      </c>
      <c r="H6" s="433" t="s">
        <v>156</v>
      </c>
      <c r="I6" s="433"/>
      <c r="J6" s="433"/>
      <c r="K6" s="433"/>
      <c r="L6" s="433"/>
      <c r="M6" s="437"/>
      <c r="N6" s="438"/>
      <c r="O6" s="438"/>
      <c r="P6" s="438"/>
      <c r="Q6" s="439"/>
      <c r="R6" s="437"/>
      <c r="S6" s="438"/>
      <c r="T6" s="438"/>
      <c r="U6" s="438"/>
      <c r="V6" s="439"/>
      <c r="W6" s="437"/>
      <c r="X6" s="438"/>
      <c r="Y6" s="438"/>
      <c r="Z6" s="438"/>
      <c r="AA6" s="439"/>
    </row>
    <row r="7" spans="1:27" s="222" customFormat="1" ht="27" customHeight="1">
      <c r="A7" s="443"/>
      <c r="B7" s="433"/>
      <c r="C7" s="433"/>
      <c r="D7" s="433"/>
      <c r="E7" s="433"/>
      <c r="F7" s="427"/>
      <c r="G7" s="433"/>
      <c r="H7" s="426" t="s">
        <v>173</v>
      </c>
      <c r="I7" s="440" t="s">
        <v>63</v>
      </c>
      <c r="J7" s="441"/>
      <c r="K7" s="441"/>
      <c r="L7" s="441"/>
      <c r="M7" s="426" t="s">
        <v>54</v>
      </c>
      <c r="N7" s="440" t="s">
        <v>63</v>
      </c>
      <c r="O7" s="441"/>
      <c r="P7" s="441"/>
      <c r="Q7" s="442"/>
      <c r="R7" s="426" t="s">
        <v>54</v>
      </c>
      <c r="S7" s="440" t="s">
        <v>63</v>
      </c>
      <c r="T7" s="441"/>
      <c r="U7" s="441"/>
      <c r="V7" s="442"/>
      <c r="W7" s="426" t="s">
        <v>54</v>
      </c>
      <c r="X7" s="447" t="s">
        <v>63</v>
      </c>
      <c r="Y7" s="448"/>
      <c r="Z7" s="448"/>
      <c r="AA7" s="449"/>
    </row>
    <row r="8" spans="1:27" s="222" customFormat="1" ht="27" customHeight="1">
      <c r="A8" s="443"/>
      <c r="B8" s="433"/>
      <c r="C8" s="433"/>
      <c r="D8" s="433"/>
      <c r="E8" s="433"/>
      <c r="F8" s="427"/>
      <c r="G8" s="433"/>
      <c r="H8" s="427"/>
      <c r="I8" s="429" t="s">
        <v>157</v>
      </c>
      <c r="J8" s="429" t="s">
        <v>149</v>
      </c>
      <c r="K8" s="429" t="s">
        <v>108</v>
      </c>
      <c r="L8" s="429" t="s">
        <v>69</v>
      </c>
      <c r="M8" s="427"/>
      <c r="N8" s="429" t="s">
        <v>157</v>
      </c>
      <c r="O8" s="429" t="s">
        <v>149</v>
      </c>
      <c r="P8" s="429" t="s">
        <v>108</v>
      </c>
      <c r="Q8" s="429" t="s">
        <v>69</v>
      </c>
      <c r="R8" s="427"/>
      <c r="S8" s="429" t="s">
        <v>157</v>
      </c>
      <c r="T8" s="429" t="s">
        <v>149</v>
      </c>
      <c r="U8" s="429" t="s">
        <v>108</v>
      </c>
      <c r="V8" s="429" t="s">
        <v>69</v>
      </c>
      <c r="W8" s="427"/>
      <c r="X8" s="426" t="s">
        <v>157</v>
      </c>
      <c r="Y8" s="426" t="s">
        <v>149</v>
      </c>
      <c r="Z8" s="426" t="s">
        <v>108</v>
      </c>
      <c r="AA8" s="426" t="s">
        <v>69</v>
      </c>
    </row>
    <row r="9" spans="1:27" s="222" customFormat="1" ht="27" customHeight="1">
      <c r="A9" s="443"/>
      <c r="B9" s="433"/>
      <c r="C9" s="433"/>
      <c r="D9" s="433"/>
      <c r="E9" s="433"/>
      <c r="F9" s="427"/>
      <c r="G9" s="433"/>
      <c r="H9" s="427"/>
      <c r="I9" s="430"/>
      <c r="J9" s="430"/>
      <c r="K9" s="430"/>
      <c r="L9" s="430"/>
      <c r="M9" s="427"/>
      <c r="N9" s="430"/>
      <c r="O9" s="430"/>
      <c r="P9" s="430"/>
      <c r="Q9" s="430"/>
      <c r="R9" s="427"/>
      <c r="S9" s="430"/>
      <c r="T9" s="430"/>
      <c r="U9" s="430"/>
      <c r="V9" s="430"/>
      <c r="W9" s="427"/>
      <c r="X9" s="427"/>
      <c r="Y9" s="427"/>
      <c r="Z9" s="427"/>
      <c r="AA9" s="427"/>
    </row>
    <row r="10" spans="1:27" s="222" customFormat="1" ht="27" customHeight="1">
      <c r="A10" s="443"/>
      <c r="B10" s="433"/>
      <c r="C10" s="433"/>
      <c r="D10" s="433"/>
      <c r="E10" s="433"/>
      <c r="F10" s="428"/>
      <c r="G10" s="433"/>
      <c r="H10" s="428"/>
      <c r="I10" s="431"/>
      <c r="J10" s="431"/>
      <c r="K10" s="431"/>
      <c r="L10" s="431"/>
      <c r="M10" s="428"/>
      <c r="N10" s="431"/>
      <c r="O10" s="431"/>
      <c r="P10" s="431"/>
      <c r="Q10" s="431"/>
      <c r="R10" s="428"/>
      <c r="S10" s="431"/>
      <c r="T10" s="431"/>
      <c r="U10" s="431"/>
      <c r="V10" s="431"/>
      <c r="W10" s="428"/>
      <c r="X10" s="428"/>
      <c r="Y10" s="428"/>
      <c r="Z10" s="428"/>
      <c r="AA10" s="428"/>
    </row>
    <row r="11" spans="1:27" s="225" customFormat="1" ht="17.25" customHeight="1">
      <c r="A11" s="223" t="s">
        <v>0</v>
      </c>
      <c r="B11" s="224" t="s">
        <v>1</v>
      </c>
      <c r="C11" s="223">
        <v>1</v>
      </c>
      <c r="D11" s="223">
        <f>C11+1</f>
        <v>2</v>
      </c>
      <c r="E11" s="223">
        <f t="shared" ref="E11:AA11" si="0">D11+1</f>
        <v>3</v>
      </c>
      <c r="F11" s="223">
        <f t="shared" si="0"/>
        <v>4</v>
      </c>
      <c r="G11" s="223">
        <f t="shared" si="0"/>
        <v>5</v>
      </c>
      <c r="H11" s="223">
        <f t="shared" si="0"/>
        <v>6</v>
      </c>
      <c r="I11" s="223">
        <f t="shared" si="0"/>
        <v>7</v>
      </c>
      <c r="J11" s="223">
        <f t="shared" si="0"/>
        <v>8</v>
      </c>
      <c r="K11" s="223">
        <f t="shared" si="0"/>
        <v>9</v>
      </c>
      <c r="L11" s="223">
        <f t="shared" si="0"/>
        <v>10</v>
      </c>
      <c r="M11" s="223">
        <f t="shared" si="0"/>
        <v>11</v>
      </c>
      <c r="N11" s="223">
        <f t="shared" si="0"/>
        <v>12</v>
      </c>
      <c r="O11" s="223">
        <f t="shared" si="0"/>
        <v>13</v>
      </c>
      <c r="P11" s="223">
        <f t="shared" si="0"/>
        <v>14</v>
      </c>
      <c r="Q11" s="223">
        <f t="shared" si="0"/>
        <v>15</v>
      </c>
      <c r="R11" s="223">
        <f t="shared" si="0"/>
        <v>16</v>
      </c>
      <c r="S11" s="223">
        <f t="shared" si="0"/>
        <v>17</v>
      </c>
      <c r="T11" s="223">
        <f t="shared" si="0"/>
        <v>18</v>
      </c>
      <c r="U11" s="223">
        <f t="shared" si="0"/>
        <v>19</v>
      </c>
      <c r="V11" s="223">
        <f t="shared" si="0"/>
        <v>20</v>
      </c>
      <c r="W11" s="223">
        <f t="shared" si="0"/>
        <v>21</v>
      </c>
      <c r="X11" s="223">
        <f t="shared" si="0"/>
        <v>22</v>
      </c>
      <c r="Y11" s="223">
        <f t="shared" si="0"/>
        <v>23</v>
      </c>
      <c r="Z11" s="223">
        <f t="shared" si="0"/>
        <v>24</v>
      </c>
      <c r="AA11" s="223">
        <f t="shared" si="0"/>
        <v>25</v>
      </c>
    </row>
    <row r="12" spans="1:27" s="228" customFormat="1" ht="20.100000000000001" customHeight="1">
      <c r="A12" s="119"/>
      <c r="B12" s="214" t="s">
        <v>54</v>
      </c>
      <c r="C12" s="226"/>
      <c r="D12" s="226"/>
      <c r="E12" s="226"/>
      <c r="F12" s="226"/>
      <c r="G12" s="226"/>
      <c r="H12" s="227">
        <f>H40+H70</f>
        <v>9235467</v>
      </c>
      <c r="I12" s="227">
        <f t="shared" ref="I12:V12" si="1">I40+I70</f>
        <v>0</v>
      </c>
      <c r="J12" s="227">
        <f t="shared" si="1"/>
        <v>43930706</v>
      </c>
      <c r="K12" s="227">
        <f t="shared" si="1"/>
        <v>9294305</v>
      </c>
      <c r="L12" s="227">
        <f t="shared" si="1"/>
        <v>550000</v>
      </c>
      <c r="M12" s="227">
        <f t="shared" si="1"/>
        <v>6618758</v>
      </c>
      <c r="N12" s="227">
        <f t="shared" si="1"/>
        <v>0</v>
      </c>
      <c r="O12" s="227">
        <f t="shared" si="1"/>
        <v>6268758</v>
      </c>
      <c r="P12" s="227">
        <f t="shared" si="1"/>
        <v>350000</v>
      </c>
      <c r="Q12" s="227">
        <f t="shared" si="1"/>
        <v>0</v>
      </c>
      <c r="R12" s="227">
        <f t="shared" si="1"/>
        <v>19900964</v>
      </c>
      <c r="S12" s="227">
        <f t="shared" si="1"/>
        <v>0</v>
      </c>
      <c r="T12" s="227">
        <f t="shared" si="1"/>
        <v>17800000</v>
      </c>
      <c r="U12" s="227">
        <f t="shared" si="1"/>
        <v>2100964</v>
      </c>
      <c r="V12" s="227">
        <f t="shared" si="1"/>
        <v>0</v>
      </c>
      <c r="W12" s="227">
        <f>W40+W76</f>
        <v>25202159</v>
      </c>
      <c r="X12" s="227">
        <f t="shared" ref="X12:AA12" si="2">X40+X76</f>
        <v>0</v>
      </c>
      <c r="Y12" s="227">
        <f t="shared" si="2"/>
        <v>21700000</v>
      </c>
      <c r="Z12" s="227">
        <f t="shared" si="2"/>
        <v>3502159</v>
      </c>
      <c r="AA12" s="227">
        <f t="shared" si="2"/>
        <v>0</v>
      </c>
    </row>
    <row r="13" spans="1:27" s="132" customFormat="1" ht="20.100000000000001" hidden="1" customHeight="1">
      <c r="A13" s="120" t="s">
        <v>0</v>
      </c>
      <c r="B13" s="121" t="s">
        <v>158</v>
      </c>
      <c r="C13" s="130"/>
      <c r="D13" s="130"/>
      <c r="E13" s="130"/>
      <c r="F13" s="130"/>
      <c r="G13" s="130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</row>
    <row r="14" spans="1:27" s="132" customFormat="1" ht="20.100000000000001" hidden="1" customHeight="1">
      <c r="A14" s="120" t="s">
        <v>5</v>
      </c>
      <c r="B14" s="122" t="s">
        <v>175</v>
      </c>
      <c r="C14" s="130"/>
      <c r="D14" s="130"/>
      <c r="E14" s="130"/>
      <c r="F14" s="130"/>
      <c r="G14" s="130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</row>
    <row r="15" spans="1:27" s="231" customFormat="1" ht="20.100000000000001" hidden="1" customHeight="1">
      <c r="A15" s="123">
        <v>1</v>
      </c>
      <c r="B15" s="124" t="s">
        <v>159</v>
      </c>
      <c r="C15" s="229"/>
      <c r="D15" s="229"/>
      <c r="E15" s="229"/>
      <c r="F15" s="229"/>
      <c r="G15" s="229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</row>
    <row r="16" spans="1:27" s="231" customFormat="1" ht="20.100000000000001" hidden="1" customHeight="1">
      <c r="A16" s="125" t="s">
        <v>32</v>
      </c>
      <c r="B16" s="126" t="s">
        <v>160</v>
      </c>
      <c r="C16" s="229"/>
      <c r="D16" s="229"/>
      <c r="E16" s="229"/>
      <c r="F16" s="229"/>
      <c r="G16" s="229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</row>
    <row r="17" spans="1:27" s="231" customFormat="1" ht="20.100000000000001" hidden="1" customHeight="1">
      <c r="A17" s="125" t="s">
        <v>32</v>
      </c>
      <c r="B17" s="127" t="s">
        <v>161</v>
      </c>
      <c r="C17" s="229"/>
      <c r="D17" s="229"/>
      <c r="E17" s="229"/>
      <c r="F17" s="229"/>
      <c r="G17" s="229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</row>
    <row r="18" spans="1:27" s="231" customFormat="1" ht="20.100000000000001" hidden="1" customHeight="1">
      <c r="A18" s="123">
        <v>2</v>
      </c>
      <c r="B18" s="124" t="s">
        <v>162</v>
      </c>
      <c r="C18" s="229"/>
      <c r="D18" s="229"/>
      <c r="E18" s="229"/>
      <c r="F18" s="229"/>
      <c r="G18" s="229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</row>
    <row r="19" spans="1:27" s="132" customFormat="1" ht="20.100000000000001" hidden="1" customHeight="1">
      <c r="A19" s="120" t="s">
        <v>163</v>
      </c>
      <c r="B19" s="128" t="s">
        <v>164</v>
      </c>
      <c r="C19" s="130"/>
      <c r="D19" s="130"/>
      <c r="E19" s="130"/>
      <c r="F19" s="130"/>
      <c r="G19" s="130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</row>
    <row r="20" spans="1:27" s="231" customFormat="1" ht="20.100000000000001" hidden="1" customHeight="1">
      <c r="A20" s="125" t="s">
        <v>32</v>
      </c>
      <c r="B20" s="126" t="s">
        <v>165</v>
      </c>
      <c r="C20" s="229"/>
      <c r="D20" s="229"/>
      <c r="E20" s="229"/>
      <c r="F20" s="229"/>
      <c r="G20" s="229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</row>
    <row r="21" spans="1:27" s="132" customFormat="1" ht="20.100000000000001" hidden="1" customHeight="1">
      <c r="A21" s="125" t="s">
        <v>32</v>
      </c>
      <c r="B21" s="127" t="s">
        <v>161</v>
      </c>
      <c r="C21" s="130"/>
      <c r="D21" s="130"/>
      <c r="E21" s="130"/>
      <c r="F21" s="130"/>
      <c r="G21" s="130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</row>
    <row r="22" spans="1:27" s="132" customFormat="1" ht="20.100000000000001" hidden="1" customHeight="1">
      <c r="A22" s="120" t="s">
        <v>166</v>
      </c>
      <c r="B22" s="128" t="s">
        <v>167</v>
      </c>
      <c r="C22" s="130"/>
      <c r="D22" s="130"/>
      <c r="E22" s="130"/>
      <c r="F22" s="130"/>
      <c r="G22" s="130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</row>
    <row r="23" spans="1:27" s="231" customFormat="1" ht="20.100000000000001" hidden="1" customHeight="1">
      <c r="A23" s="125" t="s">
        <v>32</v>
      </c>
      <c r="B23" s="126" t="s">
        <v>168</v>
      </c>
      <c r="C23" s="229"/>
      <c r="D23" s="229"/>
      <c r="E23" s="229"/>
      <c r="F23" s="229"/>
      <c r="G23" s="229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</row>
    <row r="24" spans="1:27" s="132" customFormat="1" ht="20.100000000000001" hidden="1" customHeight="1">
      <c r="A24" s="125" t="s">
        <v>32</v>
      </c>
      <c r="B24" s="127" t="s">
        <v>161</v>
      </c>
      <c r="C24" s="130"/>
      <c r="D24" s="130"/>
      <c r="E24" s="130"/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</row>
    <row r="25" spans="1:27" s="132" customFormat="1" ht="20.100000000000001" hidden="1" customHeight="1">
      <c r="A25" s="120" t="s">
        <v>6</v>
      </c>
      <c r="B25" s="122" t="s">
        <v>175</v>
      </c>
      <c r="C25" s="130"/>
      <c r="D25" s="130"/>
      <c r="E25" s="130"/>
      <c r="F25" s="130"/>
      <c r="G25" s="130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</row>
    <row r="26" spans="1:27" s="132" customFormat="1" ht="20.100000000000001" hidden="1" customHeight="1">
      <c r="A26" s="120"/>
      <c r="B26" s="126" t="s">
        <v>169</v>
      </c>
      <c r="C26" s="130"/>
      <c r="D26" s="130"/>
      <c r="E26" s="130"/>
      <c r="F26" s="130"/>
      <c r="G26" s="130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</row>
    <row r="27" spans="1:27" s="132" customFormat="1" ht="20.100000000000001" hidden="1" customHeight="1">
      <c r="A27" s="120" t="s">
        <v>1</v>
      </c>
      <c r="B27" s="121" t="s">
        <v>158</v>
      </c>
      <c r="C27" s="130"/>
      <c r="D27" s="130"/>
      <c r="E27" s="130"/>
      <c r="F27" s="130"/>
      <c r="G27" s="130"/>
      <c r="H27" s="131">
        <f>H28+H39</f>
        <v>9570934</v>
      </c>
      <c r="I27" s="131">
        <f t="shared" ref="I27:AA27" si="3">I28+I39</f>
        <v>0</v>
      </c>
      <c r="J27" s="131">
        <f t="shared" si="3"/>
        <v>47430706</v>
      </c>
      <c r="K27" s="131">
        <f>K28+K39</f>
        <v>9294305</v>
      </c>
      <c r="L27" s="131"/>
      <c r="M27" s="131">
        <f t="shared" si="3"/>
        <v>6618758</v>
      </c>
      <c r="N27" s="131">
        <f t="shared" si="3"/>
        <v>0</v>
      </c>
      <c r="O27" s="131">
        <f t="shared" si="3"/>
        <v>6268758</v>
      </c>
      <c r="P27" s="131"/>
      <c r="Q27" s="131">
        <f t="shared" si="3"/>
        <v>0</v>
      </c>
      <c r="R27" s="131">
        <f t="shared" si="3"/>
        <v>19900964</v>
      </c>
      <c r="S27" s="131">
        <f t="shared" si="3"/>
        <v>0</v>
      </c>
      <c r="T27" s="131">
        <f t="shared" si="3"/>
        <v>17800000</v>
      </c>
      <c r="U27" s="131"/>
      <c r="V27" s="131">
        <f t="shared" si="3"/>
        <v>0</v>
      </c>
      <c r="W27" s="131">
        <f t="shared" si="3"/>
        <v>28237626</v>
      </c>
      <c r="X27" s="131">
        <f t="shared" si="3"/>
        <v>0</v>
      </c>
      <c r="Y27" s="131">
        <f t="shared" si="3"/>
        <v>25200000</v>
      </c>
      <c r="Z27" s="131"/>
      <c r="AA27" s="131">
        <f t="shared" si="3"/>
        <v>0</v>
      </c>
    </row>
    <row r="28" spans="1:27" s="132" customFormat="1" ht="20.100000000000001" hidden="1" customHeight="1">
      <c r="A28" s="120" t="s">
        <v>5</v>
      </c>
      <c r="B28" s="122" t="s">
        <v>175</v>
      </c>
      <c r="C28" s="130"/>
      <c r="D28" s="130"/>
      <c r="E28" s="130"/>
      <c r="F28" s="130"/>
      <c r="G28" s="130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</row>
    <row r="29" spans="1:27" s="231" customFormat="1" ht="20.100000000000001" hidden="1" customHeight="1">
      <c r="A29" s="123">
        <v>1</v>
      </c>
      <c r="B29" s="124" t="s">
        <v>159</v>
      </c>
      <c r="C29" s="229"/>
      <c r="D29" s="229"/>
      <c r="E29" s="229"/>
      <c r="F29" s="229"/>
      <c r="G29" s="229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</row>
    <row r="30" spans="1:27" s="231" customFormat="1" ht="20.100000000000001" hidden="1" customHeight="1">
      <c r="A30" s="125" t="s">
        <v>32</v>
      </c>
      <c r="B30" s="126" t="s">
        <v>160</v>
      </c>
      <c r="C30" s="229"/>
      <c r="D30" s="229"/>
      <c r="E30" s="229"/>
      <c r="F30" s="229"/>
      <c r="G30" s="229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</row>
    <row r="31" spans="1:27" s="231" customFormat="1" ht="20.100000000000001" hidden="1" customHeight="1">
      <c r="A31" s="125" t="s">
        <v>32</v>
      </c>
      <c r="B31" s="127" t="s">
        <v>161</v>
      </c>
      <c r="C31" s="229"/>
      <c r="D31" s="229"/>
      <c r="E31" s="229"/>
      <c r="F31" s="229"/>
      <c r="G31" s="229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</row>
    <row r="32" spans="1:27" s="231" customFormat="1" ht="20.100000000000001" hidden="1" customHeight="1">
      <c r="A32" s="123">
        <v>2</v>
      </c>
      <c r="B32" s="124" t="s">
        <v>162</v>
      </c>
      <c r="C32" s="229"/>
      <c r="D32" s="229"/>
      <c r="E32" s="229"/>
      <c r="F32" s="229"/>
      <c r="G32" s="229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</row>
    <row r="33" spans="1:27" s="132" customFormat="1" ht="20.100000000000001" hidden="1" customHeight="1">
      <c r="A33" s="120" t="s">
        <v>163</v>
      </c>
      <c r="B33" s="128" t="s">
        <v>164</v>
      </c>
      <c r="C33" s="130"/>
      <c r="D33" s="130"/>
      <c r="E33" s="130"/>
      <c r="F33" s="130"/>
      <c r="G33" s="130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</row>
    <row r="34" spans="1:27" s="231" customFormat="1" ht="20.100000000000001" hidden="1" customHeight="1">
      <c r="A34" s="125" t="s">
        <v>32</v>
      </c>
      <c r="B34" s="126" t="s">
        <v>165</v>
      </c>
      <c r="C34" s="229"/>
      <c r="D34" s="229"/>
      <c r="E34" s="229"/>
      <c r="F34" s="229"/>
      <c r="G34" s="229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</row>
    <row r="35" spans="1:27" s="132" customFormat="1" ht="20.100000000000001" hidden="1" customHeight="1">
      <c r="A35" s="125" t="s">
        <v>32</v>
      </c>
      <c r="B35" s="127" t="s">
        <v>161</v>
      </c>
      <c r="C35" s="130"/>
      <c r="D35" s="130"/>
      <c r="E35" s="130"/>
      <c r="F35" s="130"/>
      <c r="G35" s="130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</row>
    <row r="36" spans="1:27" s="132" customFormat="1" ht="20.100000000000001" hidden="1" customHeight="1">
      <c r="A36" s="120" t="s">
        <v>166</v>
      </c>
      <c r="B36" s="128" t="s">
        <v>167</v>
      </c>
      <c r="C36" s="130"/>
      <c r="D36" s="130"/>
      <c r="E36" s="130"/>
      <c r="F36" s="130"/>
      <c r="G36" s="130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</row>
    <row r="37" spans="1:27" s="231" customFormat="1" ht="20.100000000000001" hidden="1" customHeight="1">
      <c r="A37" s="125" t="s">
        <v>32</v>
      </c>
      <c r="B37" s="126" t="s">
        <v>168</v>
      </c>
      <c r="C37" s="229"/>
      <c r="D37" s="229"/>
      <c r="E37" s="229"/>
      <c r="F37" s="229"/>
      <c r="G37" s="229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</row>
    <row r="38" spans="1:27" s="132" customFormat="1" ht="20.100000000000001" hidden="1" customHeight="1">
      <c r="A38" s="125" t="s">
        <v>32</v>
      </c>
      <c r="B38" s="127" t="s">
        <v>161</v>
      </c>
      <c r="C38" s="130"/>
      <c r="D38" s="130"/>
      <c r="E38" s="130"/>
      <c r="F38" s="130"/>
      <c r="G38" s="130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</row>
    <row r="39" spans="1:27" s="133" customFormat="1" ht="33" hidden="1" customHeight="1">
      <c r="A39" s="120" t="s">
        <v>6</v>
      </c>
      <c r="B39" s="122" t="s">
        <v>231</v>
      </c>
      <c r="C39" s="212"/>
      <c r="D39" s="212"/>
      <c r="E39" s="212"/>
      <c r="F39" s="212"/>
      <c r="G39" s="232"/>
      <c r="H39" s="218">
        <f t="shared" ref="H39:AA39" si="4">H40+H70+H68</f>
        <v>9570934</v>
      </c>
      <c r="I39" s="218">
        <f t="shared" si="4"/>
        <v>0</v>
      </c>
      <c r="J39" s="218">
        <f t="shared" si="4"/>
        <v>47430706</v>
      </c>
      <c r="K39" s="218">
        <f t="shared" si="4"/>
        <v>9294305</v>
      </c>
      <c r="L39" s="218">
        <f t="shared" si="4"/>
        <v>550000</v>
      </c>
      <c r="M39" s="218">
        <f t="shared" si="4"/>
        <v>6618758</v>
      </c>
      <c r="N39" s="218">
        <f t="shared" si="4"/>
        <v>0</v>
      </c>
      <c r="O39" s="218">
        <f t="shared" si="4"/>
        <v>6268758</v>
      </c>
      <c r="P39" s="218">
        <f t="shared" si="4"/>
        <v>350000</v>
      </c>
      <c r="Q39" s="218">
        <f t="shared" si="4"/>
        <v>0</v>
      </c>
      <c r="R39" s="218">
        <f t="shared" si="4"/>
        <v>19900964</v>
      </c>
      <c r="S39" s="218">
        <f t="shared" si="4"/>
        <v>0</v>
      </c>
      <c r="T39" s="218">
        <f t="shared" si="4"/>
        <v>17800000</v>
      </c>
      <c r="U39" s="218">
        <f t="shared" si="4"/>
        <v>2100964</v>
      </c>
      <c r="V39" s="218">
        <f t="shared" si="4"/>
        <v>0</v>
      </c>
      <c r="W39" s="350">
        <f t="shared" si="4"/>
        <v>28237626</v>
      </c>
      <c r="X39" s="350">
        <f t="shared" si="4"/>
        <v>0</v>
      </c>
      <c r="Y39" s="350">
        <f t="shared" si="4"/>
        <v>25200000</v>
      </c>
      <c r="Z39" s="350">
        <f t="shared" si="4"/>
        <v>3037626</v>
      </c>
      <c r="AA39" s="350">
        <f t="shared" si="4"/>
        <v>0</v>
      </c>
    </row>
    <row r="40" spans="1:27" s="133" customFormat="1">
      <c r="A40" s="120" t="s">
        <v>0</v>
      </c>
      <c r="B40" s="138" t="s">
        <v>230</v>
      </c>
      <c r="C40" s="212"/>
      <c r="D40" s="212"/>
      <c r="E40" s="212"/>
      <c r="F40" s="212"/>
      <c r="G40" s="232"/>
      <c r="H40" s="218">
        <f>H41+H53+H68</f>
        <v>5735467</v>
      </c>
      <c r="I40" s="218">
        <f t="shared" ref="I40:V40" si="5">I41+I53+I68</f>
        <v>0</v>
      </c>
      <c r="J40" s="218">
        <f t="shared" si="5"/>
        <v>35982706</v>
      </c>
      <c r="K40" s="218">
        <f t="shared" si="5"/>
        <v>8327370</v>
      </c>
      <c r="L40" s="218">
        <f t="shared" si="5"/>
        <v>0</v>
      </c>
      <c r="M40" s="218">
        <f t="shared" si="5"/>
        <v>6618758</v>
      </c>
      <c r="N40" s="218">
        <f t="shared" si="5"/>
        <v>0</v>
      </c>
      <c r="O40" s="218">
        <f t="shared" si="5"/>
        <v>6268758</v>
      </c>
      <c r="P40" s="218">
        <f t="shared" si="5"/>
        <v>350000</v>
      </c>
      <c r="Q40" s="218">
        <f t="shared" si="5"/>
        <v>0</v>
      </c>
      <c r="R40" s="218">
        <f t="shared" si="5"/>
        <v>17900964</v>
      </c>
      <c r="S40" s="218">
        <f t="shared" si="5"/>
        <v>0</v>
      </c>
      <c r="T40" s="218">
        <f t="shared" si="5"/>
        <v>15900000</v>
      </c>
      <c r="U40" s="218">
        <f t="shared" si="5"/>
        <v>2000964</v>
      </c>
      <c r="V40" s="218">
        <f t="shared" si="5"/>
        <v>0</v>
      </c>
      <c r="W40" s="350">
        <f>W43+W46+W49+W60</f>
        <v>24402159</v>
      </c>
      <c r="X40" s="350">
        <f t="shared" ref="X40:Z40" si="6">X43+X46+X49+X60</f>
        <v>0</v>
      </c>
      <c r="Y40" s="350">
        <f t="shared" si="6"/>
        <v>21700000</v>
      </c>
      <c r="Z40" s="350">
        <f t="shared" si="6"/>
        <v>2702159</v>
      </c>
      <c r="AA40" s="350">
        <f t="shared" ref="AA40" si="7">AA41+AA43+AA46+AA49+AA60</f>
        <v>0</v>
      </c>
    </row>
    <row r="41" spans="1:27" s="133" customFormat="1">
      <c r="A41" s="233" t="str">
        <f>XDCB!A11</f>
        <v>I</v>
      </c>
      <c r="B41" s="233" t="str">
        <f>XDCB!B11</f>
        <v>Vốn đầu tư</v>
      </c>
      <c r="C41" s="233"/>
      <c r="D41" s="212"/>
      <c r="E41" s="212"/>
      <c r="F41" s="212"/>
      <c r="G41" s="232"/>
      <c r="H41" s="218">
        <f t="shared" ref="H41:V41" si="8">SUM(H42:H52)</f>
        <v>5400000</v>
      </c>
      <c r="I41" s="218">
        <f t="shared" si="8"/>
        <v>0</v>
      </c>
      <c r="J41" s="218">
        <f t="shared" si="8"/>
        <v>7900000</v>
      </c>
      <c r="K41" s="218">
        <f t="shared" si="8"/>
        <v>2800000</v>
      </c>
      <c r="L41" s="218">
        <f t="shared" si="8"/>
        <v>0</v>
      </c>
      <c r="M41" s="218">
        <f t="shared" si="8"/>
        <v>1400000</v>
      </c>
      <c r="N41" s="218">
        <f t="shared" si="8"/>
        <v>0</v>
      </c>
      <c r="O41" s="218">
        <f t="shared" si="8"/>
        <v>1400000</v>
      </c>
      <c r="P41" s="218">
        <f t="shared" si="8"/>
        <v>0</v>
      </c>
      <c r="Q41" s="218">
        <f t="shared" si="8"/>
        <v>0</v>
      </c>
      <c r="R41" s="218">
        <f t="shared" si="8"/>
        <v>1400000</v>
      </c>
      <c r="S41" s="218">
        <f t="shared" si="8"/>
        <v>0</v>
      </c>
      <c r="T41" s="218">
        <f t="shared" si="8"/>
        <v>1400000</v>
      </c>
      <c r="U41" s="218">
        <f t="shared" si="8"/>
        <v>0</v>
      </c>
      <c r="V41" s="218">
        <f t="shared" si="8"/>
        <v>0</v>
      </c>
      <c r="W41" s="350">
        <f>SUM(W42)</f>
        <v>1600000</v>
      </c>
      <c r="X41" s="350">
        <f t="shared" ref="X41:AA41" si="9">SUM(X42)</f>
        <v>0</v>
      </c>
      <c r="Y41" s="350">
        <f t="shared" si="9"/>
        <v>0</v>
      </c>
      <c r="Z41" s="350">
        <f t="shared" si="9"/>
        <v>1600000</v>
      </c>
      <c r="AA41" s="350">
        <f t="shared" si="9"/>
        <v>0</v>
      </c>
    </row>
    <row r="42" spans="1:27" s="132" customFormat="1" ht="31.5">
      <c r="A42" s="129">
        <f>XDCB!A12</f>
        <v>1</v>
      </c>
      <c r="B42" s="129" t="str">
        <f>XDCB!B12</f>
        <v>Tiểu dự án GPMB: Điểm sinh hoạt cộng đồng của đồng bào dân tộc thiểu số vùng cao A Lưới</v>
      </c>
      <c r="C42" s="129" t="str">
        <f>XDCB!C12</f>
        <v>Thị trấn</v>
      </c>
      <c r="D42" s="234" t="str">
        <f>XDCB!H12</f>
        <v>XDM</v>
      </c>
      <c r="E42" s="235">
        <f>XDCB!I12</f>
        <v>2020</v>
      </c>
      <c r="F42" s="235" t="str">
        <f>XDCB!J12</f>
        <v>Trung tâm PTQĐ</v>
      </c>
      <c r="G42" s="236">
        <f>XDCB!K12</f>
        <v>0</v>
      </c>
      <c r="H42" s="237">
        <f>XDCB!L12</f>
        <v>0</v>
      </c>
      <c r="I42" s="217"/>
      <c r="J42" s="237">
        <v>300000</v>
      </c>
      <c r="K42" s="217"/>
      <c r="L42" s="237"/>
      <c r="M42" s="237">
        <f>SUM(O42:Q42)</f>
        <v>0</v>
      </c>
      <c r="N42" s="217"/>
      <c r="O42" s="217"/>
      <c r="P42" s="237"/>
      <c r="Q42" s="217"/>
      <c r="R42" s="237">
        <f>SUM(T42:V42)</f>
        <v>0</v>
      </c>
      <c r="S42" s="217"/>
      <c r="T42" s="217"/>
      <c r="U42" s="217"/>
      <c r="V42" s="217"/>
      <c r="W42" s="238">
        <f>SUM(X42:AA42)</f>
        <v>1600000</v>
      </c>
      <c r="X42" s="131"/>
      <c r="Y42" s="131"/>
      <c r="Z42" s="131">
        <v>1600000</v>
      </c>
      <c r="AA42" s="131">
        <f t="shared" ref="Z42:AA52" si="10">L42</f>
        <v>0</v>
      </c>
    </row>
    <row r="43" spans="1:27" s="133" customFormat="1">
      <c r="A43" s="233" t="str">
        <f>XDCB!A13</f>
        <v>II</v>
      </c>
      <c r="B43" s="233" t="str">
        <f>XDCB!B13</f>
        <v>Vốn quy hoạch</v>
      </c>
      <c r="C43" s="241" t="s">
        <v>195</v>
      </c>
      <c r="D43" s="241">
        <f>XDCB!H13</f>
        <v>0</v>
      </c>
      <c r="E43" s="351">
        <f>XDCB!I13</f>
        <v>0</v>
      </c>
      <c r="F43" s="351">
        <f>XDCB!J13</f>
        <v>0</v>
      </c>
      <c r="G43" s="240">
        <f>XDCB!K13</f>
        <v>0</v>
      </c>
      <c r="H43" s="348">
        <f>XDCB!L13</f>
        <v>0</v>
      </c>
      <c r="I43" s="218"/>
      <c r="J43" s="348">
        <v>700000</v>
      </c>
      <c r="K43" s="218"/>
      <c r="L43" s="348"/>
      <c r="M43" s="348">
        <f t="shared" ref="M43:M79" si="11">SUM(O43:Q43)</f>
        <v>0</v>
      </c>
      <c r="N43" s="218"/>
      <c r="O43" s="218"/>
      <c r="P43" s="348"/>
      <c r="Q43" s="218"/>
      <c r="R43" s="348">
        <f t="shared" ref="R43:R79" si="12">SUM(T43:V43)</f>
        <v>0</v>
      </c>
      <c r="S43" s="218"/>
      <c r="T43" s="218"/>
      <c r="U43" s="218"/>
      <c r="V43" s="218"/>
      <c r="W43" s="352">
        <f>SUM(W44:W45)</f>
        <v>695000</v>
      </c>
      <c r="X43" s="352">
        <f t="shared" ref="X43:AA43" si="13">SUM(X44:X45)</f>
        <v>0</v>
      </c>
      <c r="Y43" s="352">
        <f t="shared" si="13"/>
        <v>0</v>
      </c>
      <c r="Z43" s="352">
        <f t="shared" si="13"/>
        <v>695000</v>
      </c>
      <c r="AA43" s="352">
        <f t="shared" si="13"/>
        <v>0</v>
      </c>
    </row>
    <row r="44" spans="1:27" s="132" customFormat="1" ht="31.5">
      <c r="A44" s="129">
        <f>XDCB!A14</f>
        <v>1</v>
      </c>
      <c r="B44" s="129" t="str">
        <f>XDCB!B14</f>
        <v>Điều chỉnh quy hoạch chung đô thị A Lưới mở rộng: 400 trđ.</v>
      </c>
      <c r="C44" s="234" t="s">
        <v>198</v>
      </c>
      <c r="D44" s="234" t="str">
        <f>XDCB!H14</f>
        <v>NVQH</v>
      </c>
      <c r="E44" s="235">
        <f>XDCB!I14</f>
        <v>2020</v>
      </c>
      <c r="F44" s="235" t="str">
        <f>XDCB!J14</f>
        <v>Phòng KT-HT</v>
      </c>
      <c r="G44" s="236">
        <f>XDCB!K14</f>
        <v>0</v>
      </c>
      <c r="H44" s="237">
        <f>XDCB!L14</f>
        <v>0</v>
      </c>
      <c r="I44" s="217"/>
      <c r="J44" s="237">
        <v>350000</v>
      </c>
      <c r="K44" s="217"/>
      <c r="L44" s="237"/>
      <c r="M44" s="237">
        <f t="shared" si="11"/>
        <v>0</v>
      </c>
      <c r="N44" s="217"/>
      <c r="O44" s="217"/>
      <c r="P44" s="237"/>
      <c r="Q44" s="217"/>
      <c r="R44" s="237">
        <f t="shared" si="12"/>
        <v>0</v>
      </c>
      <c r="S44" s="217"/>
      <c r="T44" s="217"/>
      <c r="U44" s="217"/>
      <c r="V44" s="217"/>
      <c r="W44" s="238">
        <f>SUM(X44:AA44)</f>
        <v>200000</v>
      </c>
      <c r="X44" s="131"/>
      <c r="Y44" s="131"/>
      <c r="Z44" s="131">
        <v>200000</v>
      </c>
      <c r="AA44" s="131">
        <f t="shared" si="10"/>
        <v>0</v>
      </c>
    </row>
    <row r="45" spans="1:27" s="132" customFormat="1" ht="47.25">
      <c r="A45" s="129">
        <f>XDCB!A15</f>
        <v>2</v>
      </c>
      <c r="B45" s="129" t="str">
        <f>XDCB!B15</f>
        <v>KH sử dụng đất năm 2020 (bao gồm chi phí đo đạc, lập bản đồ địa chính và cấp giấy chứng nhận quyền sử dụng đất)</v>
      </c>
      <c r="C45" s="234" t="s">
        <v>188</v>
      </c>
      <c r="D45" s="234" t="str">
        <f>XDCB!H15</f>
        <v>NVQH</v>
      </c>
      <c r="E45" s="235">
        <f>XDCB!I15</f>
        <v>2020</v>
      </c>
      <c r="F45" s="235" t="str">
        <f>XDCB!J15</f>
        <v>Phòng TN-MT</v>
      </c>
      <c r="G45" s="236">
        <f>XDCB!K15</f>
        <v>0</v>
      </c>
      <c r="H45" s="237">
        <f>XDCB!L15</f>
        <v>0</v>
      </c>
      <c r="I45" s="217"/>
      <c r="J45" s="237">
        <v>1400000</v>
      </c>
      <c r="K45" s="217"/>
      <c r="L45" s="237"/>
      <c r="M45" s="237">
        <f t="shared" si="11"/>
        <v>0</v>
      </c>
      <c r="N45" s="217"/>
      <c r="O45" s="217"/>
      <c r="P45" s="237"/>
      <c r="Q45" s="217"/>
      <c r="R45" s="237">
        <f t="shared" si="12"/>
        <v>0</v>
      </c>
      <c r="S45" s="217"/>
      <c r="T45" s="217"/>
      <c r="U45" s="217"/>
      <c r="V45" s="217"/>
      <c r="W45" s="238">
        <f>SUM(X45:AA45)</f>
        <v>495000</v>
      </c>
      <c r="X45" s="131"/>
      <c r="Y45" s="131"/>
      <c r="Z45" s="131">
        <v>495000</v>
      </c>
      <c r="AA45" s="131">
        <f t="shared" si="10"/>
        <v>0</v>
      </c>
    </row>
    <row r="46" spans="1:27" s="133" customFormat="1">
      <c r="A46" s="233" t="str">
        <f>XDCB!A16</f>
        <v>III</v>
      </c>
      <c r="B46" s="233" t="str">
        <f>XDCB!B16</f>
        <v>Quốc phòng</v>
      </c>
      <c r="C46" s="241" t="s">
        <v>261</v>
      </c>
      <c r="D46" s="241">
        <f>XDCB!H16</f>
        <v>0</v>
      </c>
      <c r="E46" s="351">
        <f>XDCB!I16</f>
        <v>0</v>
      </c>
      <c r="F46" s="351">
        <f>XDCB!J16</f>
        <v>0</v>
      </c>
      <c r="G46" s="240">
        <f>XDCB!K16</f>
        <v>0</v>
      </c>
      <c r="H46" s="348">
        <f>XDCB!L16</f>
        <v>2700000</v>
      </c>
      <c r="I46" s="218"/>
      <c r="J46" s="348">
        <v>700000</v>
      </c>
      <c r="K46" s="218"/>
      <c r="L46" s="348"/>
      <c r="M46" s="348">
        <f t="shared" si="11"/>
        <v>0</v>
      </c>
      <c r="N46" s="218"/>
      <c r="O46" s="218"/>
      <c r="P46" s="348"/>
      <c r="Q46" s="218"/>
      <c r="R46" s="348">
        <f t="shared" si="12"/>
        <v>0</v>
      </c>
      <c r="S46" s="218"/>
      <c r="T46" s="218"/>
      <c r="U46" s="218"/>
      <c r="V46" s="218"/>
      <c r="W46" s="352">
        <f>SUM(W47:W48)</f>
        <v>1500000</v>
      </c>
      <c r="X46" s="352">
        <f t="shared" ref="X46:AA46" si="14">SUM(X47:X48)</f>
        <v>0</v>
      </c>
      <c r="Y46" s="352">
        <f t="shared" si="14"/>
        <v>1500000</v>
      </c>
      <c r="Z46" s="352">
        <f t="shared" si="14"/>
        <v>0</v>
      </c>
      <c r="AA46" s="352">
        <f t="shared" si="14"/>
        <v>0</v>
      </c>
    </row>
    <row r="47" spans="1:27" s="132" customFormat="1" ht="31.5">
      <c r="A47" s="129">
        <f>XDCB!A17</f>
        <v>1</v>
      </c>
      <c r="B47" s="129" t="str">
        <f>XDCB!B17</f>
        <v>Khắc phục sửa chữa khu hậu cứ hậu phương xã Hồng Bắc</v>
      </c>
      <c r="C47" s="234" t="s">
        <v>190</v>
      </c>
      <c r="D47" s="234" t="str">
        <f>XDCB!H17</f>
        <v>NC,SC</v>
      </c>
      <c r="E47" s="235" t="str">
        <f>XDCB!I17</f>
        <v>2018-2019</v>
      </c>
      <c r="F47" s="235" t="str">
        <f>XDCB!J17</f>
        <v>Ban CHQS huyện</v>
      </c>
      <c r="G47" s="236" t="str">
        <f>XDCB!K17</f>
        <v>1338/05/09/2018</v>
      </c>
      <c r="H47" s="237">
        <f>XDCB!L17</f>
        <v>1000000</v>
      </c>
      <c r="I47" s="217"/>
      <c r="J47" s="237">
        <v>400000</v>
      </c>
      <c r="K47" s="217"/>
      <c r="L47" s="237"/>
      <c r="M47" s="237">
        <f t="shared" si="11"/>
        <v>0</v>
      </c>
      <c r="N47" s="217"/>
      <c r="O47" s="217"/>
      <c r="P47" s="237"/>
      <c r="Q47" s="217"/>
      <c r="R47" s="237">
        <f t="shared" si="12"/>
        <v>0</v>
      </c>
      <c r="S47" s="217"/>
      <c r="T47" s="217"/>
      <c r="U47" s="217"/>
      <c r="V47" s="217"/>
      <c r="W47" s="238">
        <f>SUM(X47:AA47)</f>
        <v>500000</v>
      </c>
      <c r="X47" s="131"/>
      <c r="Y47" s="131">
        <v>500000</v>
      </c>
      <c r="Z47" s="131">
        <f t="shared" si="10"/>
        <v>0</v>
      </c>
      <c r="AA47" s="131">
        <f t="shared" si="10"/>
        <v>0</v>
      </c>
    </row>
    <row r="48" spans="1:27" s="132" customFormat="1" ht="31.5">
      <c r="A48" s="129">
        <f>XDCB!A18</f>
        <v>2</v>
      </c>
      <c r="B48" s="129" t="str">
        <f>XDCB!B18</f>
        <v>Xây dựng khu sản xuất hậu cứ hậu phương huyện A Lưới tại xã Hồng Bắc</v>
      </c>
      <c r="C48" s="234" t="s">
        <v>197</v>
      </c>
      <c r="D48" s="234" t="str">
        <f>XDCB!H18</f>
        <v>NC,SC</v>
      </c>
      <c r="E48" s="235">
        <f>XDCB!I18</f>
        <v>2020</v>
      </c>
      <c r="F48" s="235" t="str">
        <f>XDCB!J18</f>
        <v>Ban CHQS huyện</v>
      </c>
      <c r="G48" s="236">
        <f>XDCB!K18</f>
        <v>0</v>
      </c>
      <c r="H48" s="237">
        <f>XDCB!L18</f>
        <v>1700000</v>
      </c>
      <c r="I48" s="217"/>
      <c r="J48" s="237">
        <v>1000000</v>
      </c>
      <c r="K48" s="217"/>
      <c r="L48" s="237"/>
      <c r="M48" s="237">
        <f t="shared" si="11"/>
        <v>750000</v>
      </c>
      <c r="N48" s="217"/>
      <c r="O48" s="217">
        <v>750000</v>
      </c>
      <c r="P48" s="237"/>
      <c r="Q48" s="217"/>
      <c r="R48" s="237">
        <f t="shared" si="12"/>
        <v>750000</v>
      </c>
      <c r="S48" s="217"/>
      <c r="T48" s="217">
        <v>750000</v>
      </c>
      <c r="U48" s="217"/>
      <c r="V48" s="217"/>
      <c r="W48" s="238">
        <f>SUM(X48:AA48)</f>
        <v>1000000</v>
      </c>
      <c r="X48" s="131"/>
      <c r="Y48" s="131">
        <v>1000000</v>
      </c>
      <c r="Z48" s="131">
        <f t="shared" si="10"/>
        <v>0</v>
      </c>
      <c r="AA48" s="131">
        <f t="shared" si="10"/>
        <v>0</v>
      </c>
    </row>
    <row r="49" spans="1:27" s="133" customFormat="1">
      <c r="A49" s="233" t="str">
        <f>XDCB!A19</f>
        <v>IV</v>
      </c>
      <c r="B49" s="233" t="str">
        <f>XDCB!B19</f>
        <v>Sự nghiệp giáo dục (Phân bổ sau)</v>
      </c>
      <c r="C49" s="241" t="s">
        <v>193</v>
      </c>
      <c r="D49" s="241">
        <f>XDCB!H19</f>
        <v>0</v>
      </c>
      <c r="E49" s="351">
        <f>XDCB!I19</f>
        <v>0</v>
      </c>
      <c r="F49" s="351">
        <f>XDCB!J19</f>
        <v>0</v>
      </c>
      <c r="G49" s="240">
        <f>XDCB!K19</f>
        <v>0</v>
      </c>
      <c r="H49" s="348">
        <f>XDCB!L19</f>
        <v>0</v>
      </c>
      <c r="I49" s="218"/>
      <c r="J49" s="348">
        <v>800000</v>
      </c>
      <c r="K49" s="218"/>
      <c r="L49" s="348"/>
      <c r="M49" s="348">
        <f t="shared" si="11"/>
        <v>650000</v>
      </c>
      <c r="N49" s="218"/>
      <c r="O49" s="218">
        <v>650000</v>
      </c>
      <c r="P49" s="348"/>
      <c r="Q49" s="218"/>
      <c r="R49" s="348">
        <f t="shared" si="12"/>
        <v>650000</v>
      </c>
      <c r="S49" s="218"/>
      <c r="T49" s="218">
        <v>650000</v>
      </c>
      <c r="U49" s="218"/>
      <c r="V49" s="218"/>
      <c r="W49" s="352">
        <f t="shared" ref="W49" si="15">SUM(Y49:AA49)</f>
        <v>8500000</v>
      </c>
      <c r="X49" s="350"/>
      <c r="Y49" s="350">
        <v>8500000</v>
      </c>
      <c r="Z49" s="350">
        <f t="shared" si="10"/>
        <v>0</v>
      </c>
      <c r="AA49" s="350">
        <f t="shared" si="10"/>
        <v>0</v>
      </c>
    </row>
    <row r="50" spans="1:27" s="132" customFormat="1" ht="31.5">
      <c r="A50" s="129">
        <f>XDCB!A20</f>
        <v>1</v>
      </c>
      <c r="B50" s="129" t="str">
        <f>XDCB!B20</f>
        <v>Nâng cấp, sửa chữa Trường Mầm non Hồng Thủy (cơ sở lẽ)</v>
      </c>
      <c r="C50" s="234" t="s">
        <v>190</v>
      </c>
      <c r="D50" s="234" t="str">
        <f>XDCB!H20</f>
        <v>NC,SC</v>
      </c>
      <c r="E50" s="235">
        <f>XDCB!I20</f>
        <v>2020</v>
      </c>
      <c r="F50" s="235">
        <f>XDCB!J20</f>
        <v>0</v>
      </c>
      <c r="G50" s="236">
        <f>XDCB!K20</f>
        <v>0</v>
      </c>
      <c r="H50" s="237">
        <f>XDCB!L20</f>
        <v>0</v>
      </c>
      <c r="I50" s="217"/>
      <c r="J50" s="237">
        <v>1500000</v>
      </c>
      <c r="K50" s="217"/>
      <c r="L50" s="237"/>
      <c r="M50" s="237">
        <f t="shared" si="11"/>
        <v>0</v>
      </c>
      <c r="N50" s="217"/>
      <c r="O50" s="217"/>
      <c r="P50" s="237"/>
      <c r="Q50" s="217"/>
      <c r="R50" s="237">
        <f t="shared" si="12"/>
        <v>0</v>
      </c>
      <c r="S50" s="217"/>
      <c r="T50" s="217"/>
      <c r="U50" s="217"/>
      <c r="V50" s="217"/>
      <c r="W50" s="238">
        <f>SUM(X50:AA50)</f>
        <v>0</v>
      </c>
      <c r="X50" s="131"/>
      <c r="Y50" s="131"/>
      <c r="Z50" s="131"/>
      <c r="AA50" s="131">
        <f t="shared" si="10"/>
        <v>0</v>
      </c>
    </row>
    <row r="51" spans="1:27" s="132" customFormat="1" ht="31.5">
      <c r="A51" s="129">
        <f>XDCB!A21</f>
        <v>2</v>
      </c>
      <c r="B51" s="129" t="str">
        <f>XDCB!B21</f>
        <v>Nâng cấp, sửa chữa Trường mầm non Hồng Vân</v>
      </c>
      <c r="C51" s="234" t="s">
        <v>188</v>
      </c>
      <c r="D51" s="234" t="str">
        <f>XDCB!H21</f>
        <v>NC,SC</v>
      </c>
      <c r="E51" s="235">
        <f>XDCB!I21</f>
        <v>2020</v>
      </c>
      <c r="F51" s="235">
        <f>XDCB!J21</f>
        <v>0</v>
      </c>
      <c r="G51" s="236">
        <f>XDCB!K21</f>
        <v>0</v>
      </c>
      <c r="H51" s="237">
        <f>XDCB!L21</f>
        <v>0</v>
      </c>
      <c r="I51" s="217"/>
      <c r="J51" s="237">
        <v>750000</v>
      </c>
      <c r="K51" s="217"/>
      <c r="L51" s="237"/>
      <c r="M51" s="237">
        <f t="shared" si="11"/>
        <v>0</v>
      </c>
      <c r="N51" s="217"/>
      <c r="O51" s="217"/>
      <c r="P51" s="237"/>
      <c r="Q51" s="217"/>
      <c r="R51" s="237">
        <f t="shared" si="12"/>
        <v>0</v>
      </c>
      <c r="S51" s="217"/>
      <c r="T51" s="217"/>
      <c r="U51" s="217"/>
      <c r="V51" s="217"/>
      <c r="W51" s="238">
        <f t="shared" ref="W51:W79" si="16">SUM(X51:AA51)</f>
        <v>0</v>
      </c>
      <c r="X51" s="131"/>
      <c r="Y51" s="131"/>
      <c r="Z51" s="131"/>
      <c r="AA51" s="131">
        <f t="shared" si="10"/>
        <v>0</v>
      </c>
    </row>
    <row r="52" spans="1:27" s="132" customFormat="1" ht="31.5">
      <c r="A52" s="129">
        <f>XDCB!A22</f>
        <v>3</v>
      </c>
      <c r="B52" s="129" t="str">
        <f>XDCB!B22</f>
        <v>Nâng cấp, sửa chữa Trường TH-THCS A Roàng</v>
      </c>
      <c r="C52" s="234" t="s">
        <v>235</v>
      </c>
      <c r="D52" s="234" t="str">
        <f>XDCB!H22</f>
        <v>NC,SC</v>
      </c>
      <c r="E52" s="235">
        <f>XDCB!I22</f>
        <v>2020</v>
      </c>
      <c r="F52" s="235">
        <f>XDCB!J22</f>
        <v>0</v>
      </c>
      <c r="G52" s="236">
        <f>XDCB!K22</f>
        <v>0</v>
      </c>
      <c r="H52" s="237">
        <f>XDCB!L22</f>
        <v>0</v>
      </c>
      <c r="I52" s="217"/>
      <c r="J52" s="217"/>
      <c r="K52" s="239">
        <v>2800000</v>
      </c>
      <c r="L52" s="242"/>
      <c r="M52" s="237">
        <f t="shared" si="11"/>
        <v>0</v>
      </c>
      <c r="N52" s="217"/>
      <c r="O52" s="217"/>
      <c r="P52" s="242"/>
      <c r="Q52" s="217"/>
      <c r="R52" s="237">
        <f t="shared" si="12"/>
        <v>0</v>
      </c>
      <c r="S52" s="217"/>
      <c r="T52" s="217"/>
      <c r="U52" s="217"/>
      <c r="V52" s="217"/>
      <c r="W52" s="238">
        <f t="shared" si="16"/>
        <v>0</v>
      </c>
      <c r="X52" s="131"/>
      <c r="Y52" s="131"/>
      <c r="Z52" s="131"/>
      <c r="AA52" s="131">
        <f t="shared" si="10"/>
        <v>0</v>
      </c>
    </row>
    <row r="53" spans="1:27" s="132" customFormat="1" ht="31.5">
      <c r="A53" s="129">
        <f>XDCB!A23</f>
        <v>4</v>
      </c>
      <c r="B53" s="129" t="str">
        <f>XDCB!B23</f>
        <v>Nâng cấp, sửa chữa Trường Mầm non A Roàng</v>
      </c>
      <c r="C53" s="234"/>
      <c r="D53" s="234" t="str">
        <f>XDCB!H23</f>
        <v>NC,SC</v>
      </c>
      <c r="E53" s="235">
        <f>XDCB!I23</f>
        <v>2020</v>
      </c>
      <c r="F53" s="235">
        <f>XDCB!J23</f>
        <v>0</v>
      </c>
      <c r="G53" s="236">
        <f>XDCB!K23</f>
        <v>0</v>
      </c>
      <c r="H53" s="237">
        <f>XDCB!L23</f>
        <v>0</v>
      </c>
      <c r="I53" s="237">
        <f t="shared" ref="I53:AA53" si="17">SUM(I54:I67)</f>
        <v>0</v>
      </c>
      <c r="J53" s="237">
        <f t="shared" si="17"/>
        <v>24582706</v>
      </c>
      <c r="K53" s="237">
        <f t="shared" si="17"/>
        <v>5527370</v>
      </c>
      <c r="L53" s="237">
        <f t="shared" si="17"/>
        <v>0</v>
      </c>
      <c r="M53" s="237">
        <f t="shared" si="17"/>
        <v>5218758</v>
      </c>
      <c r="N53" s="237">
        <f t="shared" si="17"/>
        <v>0</v>
      </c>
      <c r="O53" s="237">
        <f t="shared" si="17"/>
        <v>4868758</v>
      </c>
      <c r="P53" s="237">
        <f t="shared" si="17"/>
        <v>350000</v>
      </c>
      <c r="Q53" s="237">
        <f t="shared" si="17"/>
        <v>0</v>
      </c>
      <c r="R53" s="237">
        <f t="shared" si="17"/>
        <v>16500964</v>
      </c>
      <c r="S53" s="237">
        <f t="shared" si="17"/>
        <v>0</v>
      </c>
      <c r="T53" s="237">
        <f t="shared" si="17"/>
        <v>14500000</v>
      </c>
      <c r="U53" s="237">
        <f t="shared" si="17"/>
        <v>2000964</v>
      </c>
      <c r="V53" s="237">
        <f t="shared" si="17"/>
        <v>0</v>
      </c>
      <c r="W53" s="238">
        <f t="shared" si="16"/>
        <v>0</v>
      </c>
      <c r="X53" s="238">
        <f t="shared" si="17"/>
        <v>0</v>
      </c>
      <c r="Y53" s="238"/>
      <c r="Z53" s="238"/>
      <c r="AA53" s="238">
        <f t="shared" si="17"/>
        <v>0</v>
      </c>
    </row>
    <row r="54" spans="1:27" s="132" customFormat="1" ht="31.5">
      <c r="A54" s="129">
        <f>XDCB!A24</f>
        <v>5</v>
      </c>
      <c r="B54" s="129" t="str">
        <f>XDCB!B24</f>
        <v>Nâng cấp, sửa chữa Trường Mầm non Hương Lâm</v>
      </c>
      <c r="C54" s="234" t="s">
        <v>196</v>
      </c>
      <c r="D54" s="234" t="str">
        <f>XDCB!H24</f>
        <v>NC,SC</v>
      </c>
      <c r="E54" s="235">
        <f>XDCB!I24</f>
        <v>2020</v>
      </c>
      <c r="F54" s="235">
        <f>XDCB!J24</f>
        <v>0</v>
      </c>
      <c r="G54" s="236">
        <f>XDCB!K24</f>
        <v>0</v>
      </c>
      <c r="H54" s="237">
        <f>XDCB!L24</f>
        <v>0</v>
      </c>
      <c r="I54" s="217"/>
      <c r="J54" s="217">
        <v>2500000</v>
      </c>
      <c r="K54" s="217"/>
      <c r="L54" s="217"/>
      <c r="M54" s="237">
        <f t="shared" si="11"/>
        <v>0</v>
      </c>
      <c r="N54" s="217"/>
      <c r="O54" s="217"/>
      <c r="P54" s="217"/>
      <c r="Q54" s="217"/>
      <c r="R54" s="237">
        <f t="shared" si="12"/>
        <v>2300000</v>
      </c>
      <c r="S54" s="217"/>
      <c r="T54" s="217">
        <v>2300000</v>
      </c>
      <c r="U54" s="217"/>
      <c r="V54" s="217"/>
      <c r="W54" s="238">
        <f t="shared" si="16"/>
        <v>0</v>
      </c>
      <c r="X54" s="131"/>
      <c r="Y54" s="131"/>
      <c r="Z54" s="131"/>
      <c r="AA54" s="131"/>
    </row>
    <row r="55" spans="1:27" s="132" customFormat="1" ht="31.5">
      <c r="A55" s="129">
        <f>XDCB!A25</f>
        <v>6</v>
      </c>
      <c r="B55" s="129" t="str">
        <f>XDCB!B25</f>
        <v>Nâng cấp, sửa chữa Trường mầm non Hoa Đỗ Quyên</v>
      </c>
      <c r="C55" s="234" t="s">
        <v>188</v>
      </c>
      <c r="D55" s="234" t="str">
        <f>XDCB!H25</f>
        <v>NC,SC</v>
      </c>
      <c r="E55" s="235">
        <f>XDCB!I25</f>
        <v>2020</v>
      </c>
      <c r="F55" s="235">
        <f>XDCB!J25</f>
        <v>0</v>
      </c>
      <c r="G55" s="236">
        <f>XDCB!K25</f>
        <v>0</v>
      </c>
      <c r="H55" s="237">
        <f>XDCB!L25</f>
        <v>0</v>
      </c>
      <c r="I55" s="217"/>
      <c r="J55" s="217">
        <v>4950000</v>
      </c>
      <c r="K55" s="217"/>
      <c r="L55" s="217"/>
      <c r="M55" s="237">
        <f t="shared" si="11"/>
        <v>0</v>
      </c>
      <c r="N55" s="217"/>
      <c r="O55" s="217"/>
      <c r="P55" s="217"/>
      <c r="Q55" s="217"/>
      <c r="R55" s="237">
        <f t="shared" si="12"/>
        <v>3500000</v>
      </c>
      <c r="S55" s="217"/>
      <c r="T55" s="217">
        <v>3500000</v>
      </c>
      <c r="U55" s="217"/>
      <c r="V55" s="217"/>
      <c r="W55" s="238">
        <f t="shared" si="16"/>
        <v>0</v>
      </c>
      <c r="X55" s="131"/>
      <c r="Y55" s="131"/>
      <c r="Z55" s="131"/>
      <c r="AA55" s="131"/>
    </row>
    <row r="56" spans="1:27" s="132" customFormat="1" ht="31.5">
      <c r="A56" s="129">
        <f>XDCB!A26</f>
        <v>7</v>
      </c>
      <c r="B56" s="129" t="str">
        <f>XDCB!B26</f>
        <v>Nâng cấp, sửa chữa Trường TH Kim Đồng.</v>
      </c>
      <c r="C56" s="234" t="s">
        <v>188</v>
      </c>
      <c r="D56" s="234" t="str">
        <f>XDCB!H26</f>
        <v>NC,SC</v>
      </c>
      <c r="E56" s="235">
        <f>XDCB!I26</f>
        <v>2020</v>
      </c>
      <c r="F56" s="235">
        <f>XDCB!J26</f>
        <v>0</v>
      </c>
      <c r="G56" s="236">
        <f>XDCB!K26</f>
        <v>0</v>
      </c>
      <c r="H56" s="237">
        <f>XDCB!L26</f>
        <v>0</v>
      </c>
      <c r="I56" s="217"/>
      <c r="J56" s="217">
        <v>4990000</v>
      </c>
      <c r="K56" s="217"/>
      <c r="L56" s="217"/>
      <c r="M56" s="237">
        <f t="shared" si="11"/>
        <v>0</v>
      </c>
      <c r="N56" s="217"/>
      <c r="O56" s="217"/>
      <c r="P56" s="217"/>
      <c r="Q56" s="217"/>
      <c r="R56" s="237">
        <f t="shared" si="12"/>
        <v>0</v>
      </c>
      <c r="S56" s="217"/>
      <c r="T56" s="217"/>
      <c r="U56" s="217"/>
      <c r="V56" s="217"/>
      <c r="W56" s="238">
        <f t="shared" si="16"/>
        <v>0</v>
      </c>
      <c r="X56" s="131"/>
      <c r="Y56" s="131"/>
      <c r="Z56" s="131"/>
      <c r="AA56" s="131"/>
    </row>
    <row r="57" spans="1:27" s="132" customFormat="1" ht="31.5">
      <c r="A57" s="129">
        <f>XDCB!A27</f>
        <v>8</v>
      </c>
      <c r="B57" s="129" t="str">
        <f>XDCB!B27</f>
        <v>Nâng cấp, sửa chữa khu nội trú trường THCS-DTNT huyện</v>
      </c>
      <c r="C57" s="234" t="s">
        <v>188</v>
      </c>
      <c r="D57" s="234" t="str">
        <f>XDCB!H27</f>
        <v>NC,SC</v>
      </c>
      <c r="E57" s="235">
        <f>XDCB!I27</f>
        <v>2020</v>
      </c>
      <c r="F57" s="235">
        <f>XDCB!J27</f>
        <v>0</v>
      </c>
      <c r="G57" s="236">
        <f>XDCB!K27</f>
        <v>0</v>
      </c>
      <c r="H57" s="237">
        <f>XDCB!L27</f>
        <v>0</v>
      </c>
      <c r="I57" s="217"/>
      <c r="J57" s="217"/>
      <c r="K57" s="217">
        <v>1000000</v>
      </c>
      <c r="L57" s="217"/>
      <c r="M57" s="237">
        <f t="shared" si="11"/>
        <v>350000</v>
      </c>
      <c r="N57" s="217"/>
      <c r="O57" s="217"/>
      <c r="P57" s="217">
        <v>350000</v>
      </c>
      <c r="Q57" s="217"/>
      <c r="R57" s="237">
        <f t="shared" si="12"/>
        <v>350000</v>
      </c>
      <c r="S57" s="217"/>
      <c r="T57" s="217"/>
      <c r="U57" s="217">
        <v>350000</v>
      </c>
      <c r="V57" s="217"/>
      <c r="W57" s="238">
        <f t="shared" si="16"/>
        <v>0</v>
      </c>
      <c r="X57" s="131"/>
      <c r="Y57" s="131"/>
      <c r="Z57" s="131"/>
      <c r="AA57" s="131"/>
    </row>
    <row r="58" spans="1:27" s="132" customFormat="1" ht="31.5">
      <c r="A58" s="129">
        <f>XDCB!A28</f>
        <v>9</v>
      </c>
      <c r="B58" s="129" t="str">
        <f>XDCB!B28</f>
        <v>Nâng cấp, sửa chữa trường TH-THCS Hồng Thủy (Hạng mục thay thế cửa chính và cửa sổ)</v>
      </c>
      <c r="C58" s="234" t="s">
        <v>234</v>
      </c>
      <c r="D58" s="234" t="str">
        <f>XDCB!H28</f>
        <v>NC,SC</v>
      </c>
      <c r="E58" s="235">
        <f>XDCB!I28</f>
        <v>2020</v>
      </c>
      <c r="F58" s="235">
        <f>XDCB!J28</f>
        <v>0</v>
      </c>
      <c r="G58" s="236">
        <f>XDCB!K28</f>
        <v>0</v>
      </c>
      <c r="H58" s="237">
        <f>XDCB!L28</f>
        <v>0</v>
      </c>
      <c r="I58" s="217"/>
      <c r="J58" s="217">
        <v>4868758</v>
      </c>
      <c r="K58" s="217"/>
      <c r="L58" s="217"/>
      <c r="M58" s="237">
        <f t="shared" si="11"/>
        <v>4868758</v>
      </c>
      <c r="N58" s="217"/>
      <c r="O58" s="217">
        <f>J58</f>
        <v>4868758</v>
      </c>
      <c r="P58" s="217"/>
      <c r="Q58" s="217"/>
      <c r="R58" s="237">
        <f t="shared" si="12"/>
        <v>4500000</v>
      </c>
      <c r="S58" s="217"/>
      <c r="T58" s="217">
        <v>4500000</v>
      </c>
      <c r="U58" s="217"/>
      <c r="V58" s="217"/>
      <c r="W58" s="238">
        <f t="shared" si="16"/>
        <v>0</v>
      </c>
      <c r="X58" s="131"/>
      <c r="Y58" s="131"/>
      <c r="Z58" s="131"/>
      <c r="AA58" s="131"/>
    </row>
    <row r="59" spans="1:27" s="132" customFormat="1" ht="31.5">
      <c r="A59" s="129">
        <f>XDCB!A29</f>
        <v>10</v>
      </c>
      <c r="B59" s="129" t="str">
        <f>XDCB!B29</f>
        <v>Nâng cấp, sửa chữa  trường THCS Hương Lâm (Hạng mục thay thế cửa chính và cửa sổ)</v>
      </c>
      <c r="C59" s="234" t="s">
        <v>188</v>
      </c>
      <c r="D59" s="234" t="str">
        <f>XDCB!H29</f>
        <v>NC,SC</v>
      </c>
      <c r="E59" s="235">
        <f>XDCB!I29</f>
        <v>2020</v>
      </c>
      <c r="F59" s="235">
        <f>XDCB!J29</f>
        <v>0</v>
      </c>
      <c r="G59" s="236">
        <f>XDCB!K29</f>
        <v>0</v>
      </c>
      <c r="H59" s="237">
        <f>XDCB!L29</f>
        <v>0</v>
      </c>
      <c r="I59" s="217"/>
      <c r="J59" s="217"/>
      <c r="K59" s="217">
        <v>500000</v>
      </c>
      <c r="L59" s="217"/>
      <c r="M59" s="237">
        <f t="shared" si="11"/>
        <v>0</v>
      </c>
      <c r="N59" s="217"/>
      <c r="O59" s="217"/>
      <c r="P59" s="217"/>
      <c r="Q59" s="217"/>
      <c r="R59" s="237">
        <f t="shared" si="12"/>
        <v>100000</v>
      </c>
      <c r="S59" s="217"/>
      <c r="T59" s="217"/>
      <c r="U59" s="217">
        <v>100000</v>
      </c>
      <c r="V59" s="217"/>
      <c r="W59" s="238">
        <f t="shared" si="16"/>
        <v>0</v>
      </c>
      <c r="X59" s="131"/>
      <c r="Y59" s="131"/>
      <c r="Z59" s="131"/>
      <c r="AA59" s="131"/>
    </row>
    <row r="60" spans="1:27" s="133" customFormat="1" ht="31.5">
      <c r="A60" s="233" t="str">
        <f>XDCB!A30</f>
        <v>V</v>
      </c>
      <c r="B60" s="233" t="str">
        <f>XDCB!B30</f>
        <v>Sự nghiệp kinh tế</v>
      </c>
      <c r="C60" s="241" t="s">
        <v>190</v>
      </c>
      <c r="D60" s="241">
        <f>XDCB!H30</f>
        <v>0</v>
      </c>
      <c r="E60" s="351">
        <f>XDCB!I30</f>
        <v>0</v>
      </c>
      <c r="F60" s="351">
        <f>XDCB!J30</f>
        <v>0</v>
      </c>
      <c r="G60" s="240">
        <f>XDCB!K30</f>
        <v>0</v>
      </c>
      <c r="H60" s="348">
        <f>XDCB!L30</f>
        <v>11772159</v>
      </c>
      <c r="I60" s="218"/>
      <c r="J60" s="218"/>
      <c r="K60" s="218">
        <v>1945000</v>
      </c>
      <c r="L60" s="218"/>
      <c r="M60" s="348">
        <f t="shared" si="11"/>
        <v>0</v>
      </c>
      <c r="N60" s="218"/>
      <c r="O60" s="218"/>
      <c r="P60" s="218"/>
      <c r="Q60" s="218"/>
      <c r="R60" s="348">
        <f t="shared" si="12"/>
        <v>500000</v>
      </c>
      <c r="S60" s="218"/>
      <c r="T60" s="218"/>
      <c r="U60" s="218">
        <v>500000</v>
      </c>
      <c r="V60" s="218"/>
      <c r="W60" s="352">
        <f>SUM(W61:W73)</f>
        <v>13707159</v>
      </c>
      <c r="X60" s="352">
        <f t="shared" ref="X60:AA60" si="18">SUM(X61:X73)</f>
        <v>0</v>
      </c>
      <c r="Y60" s="352">
        <f>SUM(Y61:Y73)</f>
        <v>11700000</v>
      </c>
      <c r="Z60" s="352">
        <f t="shared" si="18"/>
        <v>2007159</v>
      </c>
      <c r="AA60" s="352">
        <f t="shared" si="18"/>
        <v>0</v>
      </c>
    </row>
    <row r="61" spans="1:27" s="132" customFormat="1" ht="31.5">
      <c r="A61" s="129">
        <f>XDCB!A31</f>
        <v>1</v>
      </c>
      <c r="B61" s="129" t="str">
        <f>XDCB!B31</f>
        <v>Nâng cấp, mở rộng đường Konh Hư, Động Tiên Công</v>
      </c>
      <c r="C61" s="234" t="s">
        <v>261</v>
      </c>
      <c r="D61" s="234" t="str">
        <f>XDCB!H31</f>
        <v>NC,SC</v>
      </c>
      <c r="E61" s="235">
        <f>XDCB!I31</f>
        <v>2019</v>
      </c>
      <c r="F61" s="235" t="str">
        <f>XDCB!J31</f>
        <v>Ban QLDA ĐTXDKV</v>
      </c>
      <c r="G61" s="236">
        <f>XDCB!K31</f>
        <v>0</v>
      </c>
      <c r="H61" s="237">
        <f>XDCB!L31</f>
        <v>4990000</v>
      </c>
      <c r="I61" s="217"/>
      <c r="J61" s="217"/>
      <c r="K61" s="217">
        <v>1000000</v>
      </c>
      <c r="L61" s="217"/>
      <c r="M61" s="237">
        <f t="shared" si="11"/>
        <v>0</v>
      </c>
      <c r="N61" s="217"/>
      <c r="O61" s="217"/>
      <c r="P61" s="217"/>
      <c r="Q61" s="217"/>
      <c r="R61" s="237">
        <f t="shared" si="12"/>
        <v>0</v>
      </c>
      <c r="S61" s="217"/>
      <c r="T61" s="217"/>
      <c r="U61" s="217"/>
      <c r="V61" s="217"/>
      <c r="W61" s="238">
        <f t="shared" si="16"/>
        <v>2000000</v>
      </c>
      <c r="X61" s="131"/>
      <c r="Y61" s="131">
        <v>2000000</v>
      </c>
      <c r="AA61" s="131"/>
    </row>
    <row r="62" spans="1:27" s="132" customFormat="1" ht="31.5">
      <c r="A62" s="129">
        <f>XDCB!A32</f>
        <v>2</v>
      </c>
      <c r="B62" s="129" t="str">
        <f>XDCB!B32</f>
        <v>Nâng cấp, sửa chữa đường Kon Hư, Thị trấn A Lưới (gđ2)</v>
      </c>
      <c r="C62" s="234" t="s">
        <v>261</v>
      </c>
      <c r="D62" s="234" t="str">
        <f>XDCB!H32</f>
        <v>NC,SC</v>
      </c>
      <c r="E62" s="235">
        <f>XDCB!I32</f>
        <v>2020</v>
      </c>
      <c r="F62" s="235" t="str">
        <f>XDCB!J32</f>
        <v>Ban QLDA ĐTXDKV</v>
      </c>
      <c r="G62" s="236">
        <f>XDCB!K32</f>
        <v>0</v>
      </c>
      <c r="H62" s="237">
        <f>XDCB!L32</f>
        <v>0</v>
      </c>
      <c r="I62" s="217"/>
      <c r="J62" s="217"/>
      <c r="K62" s="217">
        <v>1082370</v>
      </c>
      <c r="L62" s="217"/>
      <c r="M62" s="237">
        <f t="shared" si="11"/>
        <v>0</v>
      </c>
      <c r="N62" s="217"/>
      <c r="O62" s="217"/>
      <c r="P62" s="217"/>
      <c r="Q62" s="217"/>
      <c r="R62" s="237">
        <f t="shared" si="12"/>
        <v>1050964</v>
      </c>
      <c r="S62" s="217"/>
      <c r="T62" s="217"/>
      <c r="U62" s="217">
        <v>1050964</v>
      </c>
      <c r="V62" s="217"/>
      <c r="W62" s="238">
        <f t="shared" si="16"/>
        <v>1800000</v>
      </c>
      <c r="X62" s="131"/>
      <c r="Y62" s="131">
        <v>1800000</v>
      </c>
      <c r="Z62" s="131"/>
      <c r="AA62" s="131"/>
    </row>
    <row r="63" spans="1:27" s="132" customFormat="1" ht="31.5">
      <c r="A63" s="129">
        <f>XDCB!A33</f>
        <v>3</v>
      </c>
      <c r="B63" s="129" t="str">
        <f>XDCB!B33</f>
        <v>Nâng cấp, sữa chữa đường Đinh Núp, Thị trấn A Lưới</v>
      </c>
      <c r="C63" s="234" t="s">
        <v>188</v>
      </c>
      <c r="D63" s="234" t="str">
        <f>XDCB!H33</f>
        <v>NC,SC</v>
      </c>
      <c r="E63" s="235">
        <f>XDCB!I33</f>
        <v>2020</v>
      </c>
      <c r="F63" s="235" t="str">
        <f>XDCB!J33</f>
        <v>Ban QLDA ĐTXDKV</v>
      </c>
      <c r="G63" s="236">
        <f>XDCB!K33</f>
        <v>0</v>
      </c>
      <c r="H63" s="237">
        <f>XDCB!L33</f>
        <v>0</v>
      </c>
      <c r="I63" s="217"/>
      <c r="J63" s="217"/>
      <c r="K63" s="217"/>
      <c r="L63" s="217"/>
      <c r="M63" s="237">
        <f t="shared" si="11"/>
        <v>0</v>
      </c>
      <c r="N63" s="217"/>
      <c r="O63" s="217"/>
      <c r="P63" s="217"/>
      <c r="Q63" s="217"/>
      <c r="R63" s="237">
        <f t="shared" si="12"/>
        <v>0</v>
      </c>
      <c r="S63" s="217"/>
      <c r="T63" s="217"/>
      <c r="U63" s="217"/>
      <c r="V63" s="217"/>
      <c r="W63" s="238">
        <f t="shared" si="16"/>
        <v>1500000</v>
      </c>
      <c r="X63" s="131"/>
      <c r="Y63" s="131">
        <v>1500000</v>
      </c>
      <c r="Z63" s="131"/>
      <c r="AA63" s="131"/>
    </row>
    <row r="64" spans="1:27" s="132" customFormat="1" ht="31.5">
      <c r="A64" s="129">
        <f>XDCB!A34</f>
        <v>4</v>
      </c>
      <c r="B64" s="129" t="str">
        <f>XDCB!B34</f>
        <v>Điểm sinh hoạt cộng đồng của đồng bào dân tộc thiểu số vùng cao A Lưới (Chợ vùng cao)</v>
      </c>
      <c r="C64" s="234" t="s">
        <v>186</v>
      </c>
      <c r="D64" s="234" t="str">
        <f>XDCB!H34</f>
        <v>NC,SC</v>
      </c>
      <c r="E64" s="235">
        <f>XDCB!I34</f>
        <v>2020</v>
      </c>
      <c r="F64" s="235" t="str">
        <f>XDCB!J34</f>
        <v>Ban QLDA ĐTXDKV</v>
      </c>
      <c r="G64" s="236">
        <f>XDCB!K34</f>
        <v>0</v>
      </c>
      <c r="H64" s="237">
        <f>XDCB!L34</f>
        <v>0</v>
      </c>
      <c r="I64" s="217"/>
      <c r="J64" s="217">
        <v>3774000</v>
      </c>
      <c r="K64" s="217"/>
      <c r="L64" s="217"/>
      <c r="M64" s="237">
        <f t="shared" si="11"/>
        <v>0</v>
      </c>
      <c r="N64" s="217"/>
      <c r="O64" s="217"/>
      <c r="P64" s="217"/>
      <c r="Q64" s="217"/>
      <c r="R64" s="237">
        <f t="shared" si="12"/>
        <v>2700000</v>
      </c>
      <c r="S64" s="217"/>
      <c r="T64" s="217">
        <v>2700000</v>
      </c>
      <c r="U64" s="217"/>
      <c r="V64" s="217"/>
      <c r="W64" s="238">
        <f t="shared" si="16"/>
        <v>700000</v>
      </c>
      <c r="X64" s="131"/>
      <c r="Y64" s="131">
        <v>700000</v>
      </c>
      <c r="Z64" s="131"/>
      <c r="AA64" s="131"/>
    </row>
    <row r="65" spans="1:27" s="132" customFormat="1" ht="31.5">
      <c r="A65" s="129">
        <f>XDCB!A35</f>
        <v>5</v>
      </c>
      <c r="B65" s="129" t="str">
        <f>XDCB!B35</f>
        <v>Xây dựng trạm bơm A Ngo</v>
      </c>
      <c r="C65" s="234" t="s">
        <v>180</v>
      </c>
      <c r="D65" s="234" t="str">
        <f>XDCB!H35</f>
        <v>NC,SC</v>
      </c>
      <c r="E65" s="235">
        <f>XDCB!I35</f>
        <v>2020</v>
      </c>
      <c r="F65" s="235" t="str">
        <f>XDCB!J35</f>
        <v>Ban QLDA ĐTXDKV</v>
      </c>
      <c r="G65" s="236">
        <f>XDCB!K35</f>
        <v>0</v>
      </c>
      <c r="H65" s="237">
        <f>XDCB!L35</f>
        <v>0</v>
      </c>
      <c r="I65" s="217"/>
      <c r="J65" s="217">
        <v>3000000</v>
      </c>
      <c r="K65" s="217"/>
      <c r="L65" s="217"/>
      <c r="M65" s="237">
        <f t="shared" si="11"/>
        <v>0</v>
      </c>
      <c r="N65" s="217"/>
      <c r="O65" s="217"/>
      <c r="P65" s="217"/>
      <c r="Q65" s="217"/>
      <c r="R65" s="237">
        <f t="shared" si="12"/>
        <v>1250000</v>
      </c>
      <c r="S65" s="217"/>
      <c r="T65" s="217">
        <v>1250000</v>
      </c>
      <c r="U65" s="217"/>
      <c r="V65" s="217"/>
      <c r="W65" s="238">
        <f t="shared" si="16"/>
        <v>2900000</v>
      </c>
      <c r="X65" s="131"/>
      <c r="Y65" s="131">
        <v>2200000</v>
      </c>
      <c r="Z65" s="131">
        <v>700000</v>
      </c>
      <c r="AA65" s="131"/>
    </row>
    <row r="66" spans="1:27" s="132" customFormat="1" ht="31.5">
      <c r="A66" s="129">
        <f>XDCB!A36</f>
        <v>6</v>
      </c>
      <c r="B66" s="129" t="str">
        <f>XDCB!B36</f>
        <v>Nâng cấp, sửa chữa trụ sở làm việc khối Mặt trận - Đoàn thể</v>
      </c>
      <c r="C66" s="234" t="s">
        <v>190</v>
      </c>
      <c r="D66" s="234" t="str">
        <f>XDCB!H36</f>
        <v>NC,SC</v>
      </c>
      <c r="E66" s="235">
        <f>XDCB!I36</f>
        <v>2020</v>
      </c>
      <c r="F66" s="235" t="str">
        <f>XDCB!J36</f>
        <v>MTTQVN huyện</v>
      </c>
      <c r="G66" s="236">
        <f>XDCB!K36</f>
        <v>0</v>
      </c>
      <c r="H66" s="237">
        <f>XDCB!L36</f>
        <v>0</v>
      </c>
      <c r="I66" s="217"/>
      <c r="J66" s="217">
        <v>499948</v>
      </c>
      <c r="K66" s="217"/>
      <c r="L66" s="217"/>
      <c r="M66" s="237">
        <f t="shared" si="11"/>
        <v>0</v>
      </c>
      <c r="N66" s="217"/>
      <c r="O66" s="217"/>
      <c r="P66" s="217"/>
      <c r="Q66" s="217"/>
      <c r="R66" s="237">
        <f t="shared" si="12"/>
        <v>250000</v>
      </c>
      <c r="S66" s="217"/>
      <c r="T66" s="217">
        <v>250000</v>
      </c>
      <c r="U66" s="217"/>
      <c r="V66" s="217"/>
      <c r="W66" s="238">
        <f t="shared" si="16"/>
        <v>200000</v>
      </c>
      <c r="X66" s="131"/>
      <c r="Y66" s="131"/>
      <c r="Z66" s="131">
        <v>200000</v>
      </c>
      <c r="AA66" s="131"/>
    </row>
    <row r="67" spans="1:27" s="132" customFormat="1">
      <c r="A67" s="129">
        <f>XDCB!A37</f>
        <v>7</v>
      </c>
      <c r="B67" s="129" t="str">
        <f>XDCB!B37</f>
        <v>Cây xanh nhà Gươl xã Hồng Hạ</v>
      </c>
      <c r="C67" s="234" t="s">
        <v>235</v>
      </c>
      <c r="D67" s="234">
        <f>XDCB!H37</f>
        <v>0</v>
      </c>
      <c r="E67" s="235">
        <f>XDCB!I37</f>
        <v>2020</v>
      </c>
      <c r="F67" s="235" t="str">
        <f>XDCB!J37</f>
        <v>Phòng KT-HT</v>
      </c>
      <c r="G67" s="236">
        <f>XDCB!K37</f>
        <v>0</v>
      </c>
      <c r="H67" s="237">
        <f>XDCB!L37</f>
        <v>296692</v>
      </c>
      <c r="I67" s="217"/>
      <c r="J67" s="217"/>
      <c r="K67" s="217"/>
      <c r="L67" s="217"/>
      <c r="M67" s="237">
        <f t="shared" si="11"/>
        <v>0</v>
      </c>
      <c r="N67" s="217"/>
      <c r="O67" s="217"/>
      <c r="P67" s="217"/>
      <c r="Q67" s="217"/>
      <c r="R67" s="237">
        <f t="shared" si="12"/>
        <v>0</v>
      </c>
      <c r="S67" s="217"/>
      <c r="T67" s="217"/>
      <c r="U67" s="217"/>
      <c r="V67" s="217"/>
      <c r="W67" s="238">
        <f t="shared" si="16"/>
        <v>296692</v>
      </c>
      <c r="X67" s="131"/>
      <c r="Y67" s="131"/>
      <c r="Z67" s="131">
        <v>296692</v>
      </c>
      <c r="AA67" s="131"/>
    </row>
    <row r="68" spans="1:27" s="132" customFormat="1" ht="31.5">
      <c r="A68" s="129">
        <f>XDCB!A38</f>
        <v>8</v>
      </c>
      <c r="B68" s="129" t="str">
        <f>XDCB!B38</f>
        <v>Bố trí cảnh quan, trồng cây xanh khu vực khuôn viên chợ Bốt Đỏ</v>
      </c>
      <c r="C68" s="236"/>
      <c r="D68" s="234">
        <f>XDCB!H38</f>
        <v>0</v>
      </c>
      <c r="E68" s="235">
        <f>XDCB!I38</f>
        <v>2020</v>
      </c>
      <c r="F68" s="235" t="str">
        <f>XDCB!J38</f>
        <v>Phòng KT-HT</v>
      </c>
      <c r="G68" s="236">
        <f>XDCB!K38</f>
        <v>0</v>
      </c>
      <c r="H68" s="237">
        <f>XDCB!L38</f>
        <v>335467</v>
      </c>
      <c r="I68" s="217">
        <f t="shared" ref="I68:X68" si="19">SUM(I69)</f>
        <v>0</v>
      </c>
      <c r="J68" s="217">
        <f t="shared" si="19"/>
        <v>3500000</v>
      </c>
      <c r="K68" s="217">
        <f t="shared" si="19"/>
        <v>0</v>
      </c>
      <c r="L68" s="217">
        <f t="shared" si="19"/>
        <v>0</v>
      </c>
      <c r="M68" s="217">
        <f t="shared" si="19"/>
        <v>0</v>
      </c>
      <c r="N68" s="217">
        <f t="shared" si="19"/>
        <v>0</v>
      </c>
      <c r="O68" s="217">
        <f t="shared" si="19"/>
        <v>0</v>
      </c>
      <c r="P68" s="217">
        <f t="shared" si="19"/>
        <v>0</v>
      </c>
      <c r="Q68" s="217">
        <f t="shared" si="19"/>
        <v>0</v>
      </c>
      <c r="R68" s="217">
        <f t="shared" si="19"/>
        <v>0</v>
      </c>
      <c r="S68" s="217">
        <f t="shared" si="19"/>
        <v>0</v>
      </c>
      <c r="T68" s="217">
        <f t="shared" si="19"/>
        <v>0</v>
      </c>
      <c r="U68" s="217">
        <f t="shared" si="19"/>
        <v>0</v>
      </c>
      <c r="V68" s="217">
        <f t="shared" si="19"/>
        <v>0</v>
      </c>
      <c r="W68" s="238">
        <f t="shared" si="16"/>
        <v>335467</v>
      </c>
      <c r="X68" s="131">
        <f t="shared" si="19"/>
        <v>0</v>
      </c>
      <c r="Y68" s="131"/>
      <c r="Z68" s="131">
        <v>335467</v>
      </c>
      <c r="AA68" s="131"/>
    </row>
    <row r="69" spans="1:27" s="132" customFormat="1" ht="31.5">
      <c r="A69" s="129">
        <f>XDCB!A39</f>
        <v>9</v>
      </c>
      <c r="B69" s="129" t="str">
        <f>XDCB!B39</f>
        <v>Xây dựng nhà lưu trữ kết hợp với phòng họp của Ban Thường vụ Huyện ủy và phòng họp trực tuyến</v>
      </c>
      <c r="C69" s="234"/>
      <c r="D69" s="234" t="str">
        <f>XDCB!H39</f>
        <v>XD mới</v>
      </c>
      <c r="E69" s="235" t="str">
        <f>XDCB!I39</f>
        <v>2018-2019</v>
      </c>
      <c r="F69" s="235" t="str">
        <f>XDCB!J39</f>
        <v>Ban QLDA ĐTXDKV</v>
      </c>
      <c r="G69" s="236" t="str">
        <f>XDCB!K39</f>
        <v>1436/27/09/2018</v>
      </c>
      <c r="H69" s="237">
        <f>XDCB!L39</f>
        <v>2650000</v>
      </c>
      <c r="I69" s="217"/>
      <c r="J69" s="217">
        <v>3500000</v>
      </c>
      <c r="K69" s="217"/>
      <c r="L69" s="217"/>
      <c r="M69" s="237">
        <f>SUM(O69:Q69)</f>
        <v>0</v>
      </c>
      <c r="N69" s="217"/>
      <c r="O69" s="217"/>
      <c r="P69" s="217"/>
      <c r="Q69" s="217"/>
      <c r="R69" s="217"/>
      <c r="S69" s="217"/>
      <c r="T69" s="217"/>
      <c r="U69" s="217"/>
      <c r="V69" s="217"/>
      <c r="W69" s="238">
        <f t="shared" si="16"/>
        <v>475000</v>
      </c>
      <c r="X69" s="131"/>
      <c r="Y69" s="131"/>
      <c r="Z69" s="131">
        <v>475000</v>
      </c>
      <c r="AA69" s="131"/>
    </row>
    <row r="70" spans="1:27" s="132" customFormat="1" ht="31.5">
      <c r="A70" s="129">
        <f>XDCB!A40</f>
        <v>10</v>
      </c>
      <c r="B70" s="129" t="str">
        <f>XDCB!B40</f>
        <v>Công trình phục vụ phát triển sản xuất xã Sơn Thủy</v>
      </c>
      <c r="C70" s="349">
        <v>0</v>
      </c>
      <c r="D70" s="234" t="str">
        <f>XDCB!H40</f>
        <v>NC,SC</v>
      </c>
      <c r="E70" s="235">
        <f>XDCB!I40</f>
        <v>2020</v>
      </c>
      <c r="F70" s="235">
        <f>XDCB!J40</f>
        <v>0</v>
      </c>
      <c r="G70" s="236">
        <f>XDCB!K40</f>
        <v>0</v>
      </c>
      <c r="H70" s="237">
        <f>XDCB!L40</f>
        <v>3500000</v>
      </c>
      <c r="I70" s="217">
        <f t="shared" ref="I70:V70" si="20">SUM(I71:I79)</f>
        <v>0</v>
      </c>
      <c r="J70" s="217">
        <f t="shared" si="20"/>
        <v>7948000</v>
      </c>
      <c r="K70" s="217">
        <f t="shared" si="20"/>
        <v>966935</v>
      </c>
      <c r="L70" s="217">
        <f t="shared" si="20"/>
        <v>550000</v>
      </c>
      <c r="M70" s="217">
        <f t="shared" si="20"/>
        <v>0</v>
      </c>
      <c r="N70" s="217">
        <f t="shared" si="20"/>
        <v>0</v>
      </c>
      <c r="O70" s="217">
        <f t="shared" si="20"/>
        <v>0</v>
      </c>
      <c r="P70" s="217">
        <f t="shared" si="20"/>
        <v>0</v>
      </c>
      <c r="Q70" s="217">
        <f t="shared" si="20"/>
        <v>0</v>
      </c>
      <c r="R70" s="217">
        <f t="shared" si="20"/>
        <v>2000000</v>
      </c>
      <c r="S70" s="217">
        <f t="shared" si="20"/>
        <v>0</v>
      </c>
      <c r="T70" s="217">
        <f t="shared" si="20"/>
        <v>1900000</v>
      </c>
      <c r="U70" s="217">
        <f t="shared" si="20"/>
        <v>100000</v>
      </c>
      <c r="V70" s="217">
        <f t="shared" si="20"/>
        <v>0</v>
      </c>
      <c r="W70" s="238">
        <f t="shared" si="16"/>
        <v>3500000</v>
      </c>
      <c r="X70" s="131">
        <f>SUM(X71:X79)</f>
        <v>0</v>
      </c>
      <c r="Y70" s="444">
        <v>3500000</v>
      </c>
      <c r="Z70" s="131"/>
      <c r="AA70" s="131"/>
    </row>
    <row r="71" spans="1:27" s="132" customFormat="1" ht="31.5">
      <c r="A71" s="129">
        <f>XDCB!A41</f>
        <v>11</v>
      </c>
      <c r="B71" s="129" t="str">
        <f>XDCB!B41</f>
        <v>Công trình phục vụ phát triển sản xuất  xã Hồng Thượng</v>
      </c>
      <c r="C71" s="234" t="s">
        <v>188</v>
      </c>
      <c r="D71" s="234" t="str">
        <f>XDCB!H41</f>
        <v>NC,SC</v>
      </c>
      <c r="E71" s="235">
        <f>XDCB!I41</f>
        <v>2020</v>
      </c>
      <c r="F71" s="235">
        <f>XDCB!J41</f>
        <v>0</v>
      </c>
      <c r="G71" s="236">
        <f>XDCB!K41</f>
        <v>0</v>
      </c>
      <c r="H71" s="237">
        <f>XDCB!L41</f>
        <v>0</v>
      </c>
      <c r="I71" s="217"/>
      <c r="J71" s="217">
        <v>1400000</v>
      </c>
      <c r="K71" s="217"/>
      <c r="L71" s="217"/>
      <c r="M71" s="237">
        <f t="shared" si="11"/>
        <v>0</v>
      </c>
      <c r="N71" s="217"/>
      <c r="O71" s="217"/>
      <c r="P71" s="217"/>
      <c r="Q71" s="217"/>
      <c r="R71" s="237">
        <f t="shared" si="12"/>
        <v>0</v>
      </c>
      <c r="S71" s="217"/>
      <c r="T71" s="217"/>
      <c r="U71" s="217"/>
      <c r="V71" s="217"/>
      <c r="W71" s="238">
        <f t="shared" si="16"/>
        <v>0</v>
      </c>
      <c r="X71" s="131"/>
      <c r="Y71" s="445"/>
      <c r="Z71" s="131"/>
      <c r="AA71" s="131"/>
    </row>
    <row r="72" spans="1:27" s="132" customFormat="1" ht="31.5">
      <c r="A72" s="129">
        <f>XDCB!A42</f>
        <v>12</v>
      </c>
      <c r="B72" s="129" t="str">
        <f>XDCB!B42</f>
        <v>Công trình phục vụ phát triển sản xuất xã Hồng Quảng</v>
      </c>
      <c r="C72" s="234" t="s">
        <v>188</v>
      </c>
      <c r="D72" s="234" t="str">
        <f>XDCB!H42</f>
        <v>NC,SC</v>
      </c>
      <c r="E72" s="235">
        <f>XDCB!I42</f>
        <v>2020</v>
      </c>
      <c r="F72" s="235">
        <f>XDCB!J42</f>
        <v>0</v>
      </c>
      <c r="G72" s="236">
        <f>XDCB!K42</f>
        <v>0</v>
      </c>
      <c r="H72" s="237">
        <f>XDCB!L42</f>
        <v>0</v>
      </c>
      <c r="I72" s="217"/>
      <c r="J72" s="217">
        <v>1800000</v>
      </c>
      <c r="K72" s="217"/>
      <c r="L72" s="217"/>
      <c r="M72" s="237">
        <f t="shared" si="11"/>
        <v>0</v>
      </c>
      <c r="N72" s="217"/>
      <c r="O72" s="217"/>
      <c r="P72" s="217"/>
      <c r="Q72" s="217"/>
      <c r="R72" s="237">
        <f t="shared" si="12"/>
        <v>0</v>
      </c>
      <c r="S72" s="217"/>
      <c r="T72" s="217"/>
      <c r="U72" s="217"/>
      <c r="V72" s="217"/>
      <c r="W72" s="238">
        <f t="shared" si="16"/>
        <v>0</v>
      </c>
      <c r="X72" s="131"/>
      <c r="Y72" s="445"/>
      <c r="Z72" s="131"/>
      <c r="AA72" s="131"/>
    </row>
    <row r="73" spans="1:27" s="132" customFormat="1" ht="31.5">
      <c r="A73" s="129">
        <f>XDCB!A43</f>
        <v>13</v>
      </c>
      <c r="B73" s="129" t="str">
        <f>XDCB!B43</f>
        <v>Công trình phục vụ phát triển sản xuất xã Hồng Thái</v>
      </c>
      <c r="C73" s="234" t="s">
        <v>234</v>
      </c>
      <c r="D73" s="234" t="str">
        <f>XDCB!H43</f>
        <v>NC,SC</v>
      </c>
      <c r="E73" s="235">
        <f>XDCB!I43</f>
        <v>2020</v>
      </c>
      <c r="F73" s="235">
        <f>XDCB!J43</f>
        <v>0</v>
      </c>
      <c r="G73" s="236">
        <f>XDCB!K43</f>
        <v>0</v>
      </c>
      <c r="H73" s="237">
        <f>XDCB!L43</f>
        <v>0</v>
      </c>
      <c r="I73" s="217"/>
      <c r="J73" s="217">
        <v>1500000</v>
      </c>
      <c r="K73" s="217"/>
      <c r="L73" s="217">
        <v>300000</v>
      </c>
      <c r="M73" s="237">
        <f t="shared" si="11"/>
        <v>0</v>
      </c>
      <c r="N73" s="217"/>
      <c r="O73" s="217"/>
      <c r="P73" s="217"/>
      <c r="Q73" s="217"/>
      <c r="R73" s="237">
        <f t="shared" si="12"/>
        <v>450000</v>
      </c>
      <c r="S73" s="217"/>
      <c r="T73" s="217">
        <v>450000</v>
      </c>
      <c r="U73" s="217"/>
      <c r="V73" s="217"/>
      <c r="W73" s="238">
        <f t="shared" si="16"/>
        <v>0</v>
      </c>
      <c r="X73" s="131"/>
      <c r="Y73" s="446"/>
      <c r="Z73" s="131"/>
      <c r="AA73" s="131"/>
    </row>
    <row r="74" spans="1:27" s="133" customFormat="1">
      <c r="A74" s="233" t="str">
        <f>XDCB!A44</f>
        <v>VI</v>
      </c>
      <c r="B74" s="233" t="str">
        <f>XDCB!B44</f>
        <v>Sự nghiệp phát thanh truyền hình</v>
      </c>
      <c r="C74" s="241" t="s">
        <v>193</v>
      </c>
      <c r="D74" s="241">
        <f>XDCB!H44</f>
        <v>0</v>
      </c>
      <c r="E74" s="351">
        <f>XDCB!I44</f>
        <v>0</v>
      </c>
      <c r="F74" s="351">
        <f>XDCB!J44</f>
        <v>0</v>
      </c>
      <c r="G74" s="240">
        <f>XDCB!K44</f>
        <v>0</v>
      </c>
      <c r="H74" s="348">
        <f>XDCB!L44</f>
        <v>0</v>
      </c>
      <c r="I74" s="218"/>
      <c r="J74" s="218">
        <v>1250000</v>
      </c>
      <c r="K74" s="218"/>
      <c r="L74" s="218">
        <v>250000</v>
      </c>
      <c r="M74" s="348">
        <f t="shared" si="11"/>
        <v>0</v>
      </c>
      <c r="N74" s="218"/>
      <c r="O74" s="218"/>
      <c r="P74" s="218"/>
      <c r="Q74" s="218"/>
      <c r="R74" s="348">
        <f t="shared" si="12"/>
        <v>550000</v>
      </c>
      <c r="S74" s="218"/>
      <c r="T74" s="218">
        <v>550000</v>
      </c>
      <c r="U74" s="218"/>
      <c r="V74" s="218"/>
      <c r="W74" s="352">
        <f>W75</f>
        <v>200000</v>
      </c>
      <c r="X74" s="352">
        <f t="shared" ref="X74:AA74" si="21">X75</f>
        <v>0</v>
      </c>
      <c r="Y74" s="352">
        <f t="shared" si="21"/>
        <v>200000</v>
      </c>
      <c r="Z74" s="352">
        <f t="shared" si="21"/>
        <v>0</v>
      </c>
      <c r="AA74" s="352">
        <f t="shared" si="21"/>
        <v>0</v>
      </c>
    </row>
    <row r="75" spans="1:27" s="132" customFormat="1" ht="31.5">
      <c r="A75" s="129">
        <f>XDCB!A45</f>
        <v>1</v>
      </c>
      <c r="B75" s="129" t="str">
        <f>XDCB!B45</f>
        <v>Duy tu, bảo dưỡng cột ăng ten phát sóng truyền hình</v>
      </c>
      <c r="C75" s="234" t="s">
        <v>188</v>
      </c>
      <c r="D75" s="234" t="str">
        <f>XDCB!H45</f>
        <v>NC,SC</v>
      </c>
      <c r="E75" s="235">
        <f>XDCB!I45</f>
        <v>2020</v>
      </c>
      <c r="F75" s="235" t="str">
        <f>XDCB!J45</f>
        <v>Trung tâm VHTT-TT</v>
      </c>
      <c r="G75" s="236">
        <f>XDCB!K45</f>
        <v>0</v>
      </c>
      <c r="H75" s="237">
        <f>XDCB!L45</f>
        <v>900000</v>
      </c>
      <c r="I75" s="217"/>
      <c r="J75" s="217">
        <v>1998000</v>
      </c>
      <c r="K75" s="217"/>
      <c r="L75" s="217"/>
      <c r="M75" s="237">
        <f t="shared" si="11"/>
        <v>0</v>
      </c>
      <c r="N75" s="217"/>
      <c r="O75" s="217"/>
      <c r="P75" s="217"/>
      <c r="Q75" s="217"/>
      <c r="R75" s="237">
        <f t="shared" si="12"/>
        <v>900000</v>
      </c>
      <c r="S75" s="217"/>
      <c r="T75" s="217">
        <v>900000</v>
      </c>
      <c r="U75" s="217"/>
      <c r="V75" s="217"/>
      <c r="W75" s="238">
        <f t="shared" si="16"/>
        <v>200000</v>
      </c>
      <c r="X75" s="131"/>
      <c r="Y75" s="131">
        <v>200000</v>
      </c>
      <c r="Z75" s="131"/>
      <c r="AA75" s="131"/>
    </row>
    <row r="76" spans="1:27" s="133" customFormat="1">
      <c r="A76" s="233" t="str">
        <f>XDCB!A46</f>
        <v>B</v>
      </c>
      <c r="B76" s="233" t="str">
        <f>XDCB!B46</f>
        <v>Cấp xã</v>
      </c>
      <c r="C76" s="241" t="s">
        <v>183</v>
      </c>
      <c r="D76" s="241">
        <f>XDCB!H46</f>
        <v>0</v>
      </c>
      <c r="E76" s="351">
        <f>XDCB!I46</f>
        <v>0</v>
      </c>
      <c r="F76" s="351">
        <f>XDCB!J46</f>
        <v>0</v>
      </c>
      <c r="G76" s="240">
        <f>XDCB!K46</f>
        <v>0</v>
      </c>
      <c r="H76" s="348">
        <f>XDCB!L46</f>
        <v>1595000</v>
      </c>
      <c r="I76" s="218"/>
      <c r="J76" s="218"/>
      <c r="K76" s="218">
        <v>480000</v>
      </c>
      <c r="L76" s="218"/>
      <c r="M76" s="348">
        <f t="shared" si="11"/>
        <v>0</v>
      </c>
      <c r="N76" s="218"/>
      <c r="O76" s="218"/>
      <c r="P76" s="218"/>
      <c r="Q76" s="218"/>
      <c r="R76" s="348">
        <f t="shared" si="12"/>
        <v>0</v>
      </c>
      <c r="S76" s="218"/>
      <c r="T76" s="218"/>
      <c r="U76" s="218">
        <v>0</v>
      </c>
      <c r="V76" s="218"/>
      <c r="W76" s="352">
        <f>SUM(W77:W79)</f>
        <v>800000</v>
      </c>
      <c r="X76" s="352">
        <f t="shared" ref="X76:AA76" si="22">SUM(X77:X79)</f>
        <v>0</v>
      </c>
      <c r="Y76" s="352">
        <f t="shared" si="22"/>
        <v>0</v>
      </c>
      <c r="Z76" s="352">
        <f t="shared" si="22"/>
        <v>800000</v>
      </c>
      <c r="AA76" s="352">
        <f t="shared" si="22"/>
        <v>0</v>
      </c>
    </row>
    <row r="77" spans="1:27" s="132" customFormat="1" ht="31.5">
      <c r="A77" s="129">
        <f>XDCB!A47</f>
        <v>1</v>
      </c>
      <c r="B77" s="129" t="str">
        <f>XDCB!B47</f>
        <v>Xây dựng công viên mi ni</v>
      </c>
      <c r="C77" s="234" t="s">
        <v>182</v>
      </c>
      <c r="D77" s="234" t="str">
        <f>XDCB!H47</f>
        <v>XDM</v>
      </c>
      <c r="E77" s="235">
        <f>XDCB!I47</f>
        <v>2020</v>
      </c>
      <c r="F77" s="235" t="str">
        <f>XDCB!J47</f>
        <v>UBND Thị trấn</v>
      </c>
      <c r="G77" s="236">
        <f>XDCB!K47</f>
        <v>0</v>
      </c>
      <c r="H77" s="237">
        <f>XDCB!L47</f>
        <v>500000</v>
      </c>
      <c r="I77" s="217"/>
      <c r="J77" s="217"/>
      <c r="K77" s="217">
        <v>88827</v>
      </c>
      <c r="L77" s="217"/>
      <c r="M77" s="237">
        <f t="shared" si="11"/>
        <v>0</v>
      </c>
      <c r="N77" s="217"/>
      <c r="O77" s="217"/>
      <c r="P77" s="217"/>
      <c r="Q77" s="217"/>
      <c r="R77" s="237">
        <f t="shared" si="12"/>
        <v>0</v>
      </c>
      <c r="S77" s="217"/>
      <c r="T77" s="217"/>
      <c r="U77" s="217"/>
      <c r="V77" s="217"/>
      <c r="W77" s="238">
        <f t="shared" si="16"/>
        <v>400000</v>
      </c>
      <c r="X77" s="131"/>
      <c r="Y77" s="131"/>
      <c r="Z77" s="131">
        <v>400000</v>
      </c>
      <c r="AA77" s="131"/>
    </row>
    <row r="78" spans="1:27" s="132" customFormat="1" ht="31.5">
      <c r="A78" s="129">
        <f>XDCB!A48</f>
        <v>2</v>
      </c>
      <c r="B78" s="129" t="str">
        <f>XDCB!B48</f>
        <v>Nâng cấp, sửa chữa đường Kăn Tréc, Bắc Sơ, Giải phóng A So, A Biah, Thị trấn A Lưới</v>
      </c>
      <c r="C78" s="234" t="s">
        <v>233</v>
      </c>
      <c r="D78" s="234" t="str">
        <f>XDCB!H48</f>
        <v>NC,SC</v>
      </c>
      <c r="E78" s="235">
        <f>XDCB!I48</f>
        <v>0</v>
      </c>
      <c r="F78" s="235" t="str">
        <f>XDCB!J48</f>
        <v>UBND Thị trấn</v>
      </c>
      <c r="G78" s="236">
        <f>XDCB!K48</f>
        <v>0</v>
      </c>
      <c r="H78" s="237">
        <f>XDCB!L48</f>
        <v>595000</v>
      </c>
      <c r="I78" s="217"/>
      <c r="J78" s="217"/>
      <c r="K78" s="217">
        <v>153108</v>
      </c>
      <c r="L78" s="217"/>
      <c r="M78" s="237">
        <f t="shared" si="11"/>
        <v>0</v>
      </c>
      <c r="N78" s="217"/>
      <c r="O78" s="217"/>
      <c r="P78" s="217"/>
      <c r="Q78" s="217"/>
      <c r="R78" s="237">
        <f t="shared" si="12"/>
        <v>0</v>
      </c>
      <c r="S78" s="217"/>
      <c r="T78" s="217"/>
      <c r="U78" s="217"/>
      <c r="V78" s="217"/>
      <c r="W78" s="238">
        <f t="shared" si="16"/>
        <v>200000</v>
      </c>
      <c r="X78" s="131"/>
      <c r="Y78" s="131"/>
      <c r="Z78" s="131">
        <v>200000</v>
      </c>
      <c r="AA78" s="131"/>
    </row>
    <row r="79" spans="1:27" s="132" customFormat="1" ht="31.5">
      <c r="A79" s="129">
        <f>XDCB!A49</f>
        <v>3</v>
      </c>
      <c r="B79" s="129" t="str">
        <f>XDCB!B49</f>
        <v>Đường phát triển sản xuất thôn Hương Phú xã Hương Phong</v>
      </c>
      <c r="C79" s="234" t="s">
        <v>188</v>
      </c>
      <c r="D79" s="234" t="str">
        <f>XDCB!H49</f>
        <v>NC,SC</v>
      </c>
      <c r="E79" s="235">
        <f>XDCB!I49</f>
        <v>2020</v>
      </c>
      <c r="F79" s="235" t="str">
        <f>XDCB!J49</f>
        <v>UBND xã Hương Phong</v>
      </c>
      <c r="G79" s="236">
        <f>XDCB!K49</f>
        <v>0</v>
      </c>
      <c r="H79" s="237">
        <f>XDCB!L49</f>
        <v>500000</v>
      </c>
      <c r="I79" s="217"/>
      <c r="J79" s="217"/>
      <c r="K79" s="217">
        <v>245000</v>
      </c>
      <c r="L79" s="217"/>
      <c r="M79" s="237">
        <f t="shared" si="11"/>
        <v>0</v>
      </c>
      <c r="N79" s="217"/>
      <c r="O79" s="217"/>
      <c r="P79" s="217"/>
      <c r="Q79" s="217"/>
      <c r="R79" s="237">
        <f t="shared" si="12"/>
        <v>100000</v>
      </c>
      <c r="S79" s="217"/>
      <c r="T79" s="217"/>
      <c r="U79" s="217">
        <v>100000</v>
      </c>
      <c r="V79" s="217"/>
      <c r="W79" s="238">
        <f t="shared" si="16"/>
        <v>200000</v>
      </c>
      <c r="X79" s="131"/>
      <c r="Y79" s="131"/>
      <c r="Z79" s="131">
        <v>200000</v>
      </c>
      <c r="AA79" s="131"/>
    </row>
    <row r="80" spans="1:27" ht="33" customHeight="1"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</row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</sheetData>
  <sheetProtection algorithmName="SHA-512" hashValue="lv3sEN7bT/m2I/VjUIOcgs+h+y3CJEvpvdqTr7EydA/WdElNNOI5DhV/4ck1igmhnr4yLm9mIL1l1OoW6OrhIg==" saltValue="L3QqcE9HLpUghQy79Jbvsw==" spinCount="100000" sheet="1" objects="1" scenarios="1"/>
  <mergeCells count="39">
    <mergeCell ref="Y70:Y73"/>
    <mergeCell ref="K8:K10"/>
    <mergeCell ref="S8:S10"/>
    <mergeCell ref="D5:D10"/>
    <mergeCell ref="E5:E10"/>
    <mergeCell ref="U8:U10"/>
    <mergeCell ref="R7:R10"/>
    <mergeCell ref="S7:V7"/>
    <mergeCell ref="W7:W10"/>
    <mergeCell ref="X7:AA7"/>
    <mergeCell ref="L8:L10"/>
    <mergeCell ref="P8:P10"/>
    <mergeCell ref="T8:T10"/>
    <mergeCell ref="X8:X10"/>
    <mergeCell ref="Y8:Y10"/>
    <mergeCell ref="Z8:Z10"/>
    <mergeCell ref="M7:M10"/>
    <mergeCell ref="N7:Q7"/>
    <mergeCell ref="A5:A10"/>
    <mergeCell ref="B5:B10"/>
    <mergeCell ref="C5:C10"/>
    <mergeCell ref="I8:I10"/>
    <mergeCell ref="J8:J10"/>
    <mergeCell ref="AA8:AA10"/>
    <mergeCell ref="V8:V10"/>
    <mergeCell ref="A2:AA2"/>
    <mergeCell ref="A3:AA3"/>
    <mergeCell ref="G5:L5"/>
    <mergeCell ref="M5:Q6"/>
    <mergeCell ref="R5:V6"/>
    <mergeCell ref="W5:AA6"/>
    <mergeCell ref="H6:L6"/>
    <mergeCell ref="F5:F10"/>
    <mergeCell ref="H7:H10"/>
    <mergeCell ref="Q8:Q10"/>
    <mergeCell ref="N8:N10"/>
    <mergeCell ref="G6:G10"/>
    <mergeCell ref="O8:O10"/>
    <mergeCell ref="I7:L7"/>
  </mergeCells>
  <printOptions horizontalCentered="1"/>
  <pageMargins left="0" right="0" top="0.19685039370078741" bottom="0.19685039370078741" header="0.31496062992125984" footer="0.31496062992125984"/>
  <pageSetup paperSize="9" scale="7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87"/>
  <sheetViews>
    <sheetView zoomScale="106" zoomScaleNormal="106" workbookViewId="0">
      <selection activeCell="AH7" sqref="AH7"/>
    </sheetView>
  </sheetViews>
  <sheetFormatPr defaultColWidth="8.77734375" defaultRowHeight="12.75"/>
  <cols>
    <col min="1" max="1" width="4.44140625" style="277" customWidth="1"/>
    <col min="2" max="2" width="21.77734375" style="277" customWidth="1"/>
    <col min="3" max="3" width="6.21875" style="278" customWidth="1"/>
    <col min="4" max="4" width="6.109375" style="278" customWidth="1"/>
    <col min="5" max="5" width="5.88671875" style="278" customWidth="1"/>
    <col min="6" max="6" width="8.21875" style="278" customWidth="1"/>
    <col min="7" max="7" width="5.44140625" style="278" customWidth="1"/>
    <col min="8" max="8" width="6.33203125" style="278" customWidth="1"/>
    <col min="9" max="9" width="6.6640625" style="278" customWidth="1"/>
    <col min="10" max="10" width="8.77734375" style="278"/>
    <col min="11" max="11" width="11.21875" style="277" customWidth="1"/>
    <col min="12" max="12" width="10.109375" style="277" customWidth="1"/>
    <col min="13" max="13" width="7" style="277" customWidth="1"/>
    <col min="14" max="14" width="8.21875" style="277" customWidth="1"/>
    <col min="15" max="15" width="6.77734375" style="278" customWidth="1"/>
    <col min="16" max="16" width="8.5546875" style="277" customWidth="1"/>
    <col min="17" max="17" width="12.44140625" style="277" hidden="1" customWidth="1"/>
    <col min="18" max="19" width="10.33203125" style="277" hidden="1" customWidth="1"/>
    <col min="20" max="21" width="9.5546875" style="277" hidden="1" customWidth="1"/>
    <col min="22" max="22" width="9.88671875" style="277" hidden="1" customWidth="1"/>
    <col min="23" max="31" width="0" style="277" hidden="1" customWidth="1"/>
    <col min="32" max="32" width="8.77734375" style="277"/>
    <col min="33" max="33" width="8.77734375" style="279"/>
    <col min="34" max="16384" width="8.77734375" style="277"/>
  </cols>
  <sheetData>
    <row r="2" spans="1:33">
      <c r="N2" s="454" t="s">
        <v>297</v>
      </c>
      <c r="O2" s="454"/>
      <c r="P2" s="454"/>
    </row>
    <row r="3" spans="1:33" s="280" customFormat="1" ht="19.149999999999999" customHeight="1">
      <c r="A3" s="455" t="s">
        <v>298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AG3" s="281"/>
    </row>
    <row r="4" spans="1:33">
      <c r="A4" s="454" t="str">
        <f>'92'!A3:AA3</f>
        <v>(Phụ lục kèm theo Quyết định số        /QĐ-UBND ngày       tháng 01 năm 2020
 của Ủy ban nhân dân huyện A Lưới)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</row>
    <row r="5" spans="1:33">
      <c r="N5" s="277" t="s">
        <v>299</v>
      </c>
    </row>
    <row r="6" spans="1:33" s="282" customFormat="1" ht="93.6" customHeight="1">
      <c r="A6" s="450" t="s">
        <v>61</v>
      </c>
      <c r="B6" s="450" t="s">
        <v>30</v>
      </c>
      <c r="C6" s="450" t="s">
        <v>151</v>
      </c>
      <c r="D6" s="450" t="s">
        <v>300</v>
      </c>
      <c r="E6" s="450" t="s">
        <v>301</v>
      </c>
      <c r="F6" s="450" t="s">
        <v>302</v>
      </c>
      <c r="G6" s="450" t="s">
        <v>303</v>
      </c>
      <c r="H6" s="450" t="s">
        <v>152</v>
      </c>
      <c r="I6" s="450" t="s">
        <v>304</v>
      </c>
      <c r="J6" s="450" t="s">
        <v>232</v>
      </c>
      <c r="K6" s="450" t="s">
        <v>305</v>
      </c>
      <c r="L6" s="450"/>
      <c r="M6" s="450" t="s">
        <v>306</v>
      </c>
      <c r="N6" s="450" t="s">
        <v>307</v>
      </c>
      <c r="O6" s="450" t="s">
        <v>308</v>
      </c>
      <c r="P6" s="450" t="s">
        <v>309</v>
      </c>
      <c r="AG6" s="283"/>
    </row>
    <row r="7" spans="1:33" s="280" customFormat="1" ht="38.25">
      <c r="A7" s="450"/>
      <c r="B7" s="450"/>
      <c r="C7" s="450"/>
      <c r="D7" s="450"/>
      <c r="E7" s="450"/>
      <c r="F7" s="450"/>
      <c r="G7" s="450"/>
      <c r="H7" s="450"/>
      <c r="I7" s="450"/>
      <c r="J7" s="450"/>
      <c r="K7" s="284" t="s">
        <v>310</v>
      </c>
      <c r="L7" s="284" t="s">
        <v>311</v>
      </c>
      <c r="M7" s="450"/>
      <c r="N7" s="450"/>
      <c r="O7" s="450"/>
      <c r="P7" s="450"/>
      <c r="AG7" s="281"/>
    </row>
    <row r="8" spans="1:33" s="288" customFormat="1">
      <c r="A8" s="285">
        <v>1</v>
      </c>
      <c r="B8" s="285">
        <f>A8+1</f>
        <v>2</v>
      </c>
      <c r="C8" s="285">
        <f t="shared" ref="C8:P8" si="0">B8+1</f>
        <v>3</v>
      </c>
      <c r="D8" s="285">
        <f t="shared" si="0"/>
        <v>4</v>
      </c>
      <c r="E8" s="285">
        <f t="shared" si="0"/>
        <v>5</v>
      </c>
      <c r="F8" s="285">
        <f t="shared" si="0"/>
        <v>6</v>
      </c>
      <c r="G8" s="285">
        <f t="shared" si="0"/>
        <v>7</v>
      </c>
      <c r="H8" s="285">
        <f t="shared" si="0"/>
        <v>8</v>
      </c>
      <c r="I8" s="285">
        <f t="shared" si="0"/>
        <v>9</v>
      </c>
      <c r="J8" s="285">
        <f t="shared" si="0"/>
        <v>10</v>
      </c>
      <c r="K8" s="285">
        <f t="shared" si="0"/>
        <v>11</v>
      </c>
      <c r="L8" s="285">
        <f t="shared" si="0"/>
        <v>12</v>
      </c>
      <c r="M8" s="285">
        <f t="shared" si="0"/>
        <v>13</v>
      </c>
      <c r="N8" s="285">
        <f t="shared" si="0"/>
        <v>14</v>
      </c>
      <c r="O8" s="285">
        <f t="shared" si="0"/>
        <v>15</v>
      </c>
      <c r="P8" s="285">
        <f t="shared" si="0"/>
        <v>16</v>
      </c>
      <c r="Q8" s="286">
        <v>22000000</v>
      </c>
      <c r="R8" s="287"/>
      <c r="AG8" s="289"/>
    </row>
    <row r="9" spans="1:33" s="294" customFormat="1">
      <c r="A9" s="290"/>
      <c r="B9" s="290" t="s">
        <v>54</v>
      </c>
      <c r="C9" s="291"/>
      <c r="D9" s="291"/>
      <c r="E9" s="291"/>
      <c r="F9" s="291"/>
      <c r="G9" s="291"/>
      <c r="H9" s="291"/>
      <c r="I9" s="291"/>
      <c r="J9" s="291"/>
      <c r="K9" s="290"/>
      <c r="L9" s="292">
        <f t="shared" ref="L9:Q9" si="1">L10+L46</f>
        <v>16067159</v>
      </c>
      <c r="M9" s="292">
        <f t="shared" si="1"/>
        <v>3950000</v>
      </c>
      <c r="N9" s="292">
        <f t="shared" si="1"/>
        <v>25402159</v>
      </c>
      <c r="O9" s="293">
        <f t="shared" si="1"/>
        <v>0</v>
      </c>
      <c r="P9" s="292">
        <f t="shared" si="1"/>
        <v>0</v>
      </c>
      <c r="Q9" s="292" t="e">
        <f t="shared" si="1"/>
        <v>#REF!</v>
      </c>
      <c r="AG9" s="295"/>
    </row>
    <row r="10" spans="1:33" s="300" customFormat="1">
      <c r="A10" s="296" t="s">
        <v>0</v>
      </c>
      <c r="B10" s="296" t="s">
        <v>230</v>
      </c>
      <c r="C10" s="297"/>
      <c r="D10" s="297"/>
      <c r="E10" s="297"/>
      <c r="F10" s="297"/>
      <c r="G10" s="297"/>
      <c r="H10" s="297"/>
      <c r="I10" s="297"/>
      <c r="J10" s="297"/>
      <c r="K10" s="296"/>
      <c r="L10" s="292">
        <f>L13+L16+L19+L30+L44</f>
        <v>14472159</v>
      </c>
      <c r="M10" s="292">
        <f>M13+M16+M19+M30+M44</f>
        <v>3700000</v>
      </c>
      <c r="N10" s="292">
        <f>N13+N16+N19+N30+N44</f>
        <v>24602159</v>
      </c>
      <c r="O10" s="298">
        <f>O19+O30</f>
        <v>0</v>
      </c>
      <c r="P10" s="299">
        <f>P19+P30</f>
        <v>0</v>
      </c>
      <c r="Q10" s="299" t="e">
        <f>Q19+Q30</f>
        <v>#REF!</v>
      </c>
      <c r="AG10" s="301"/>
    </row>
    <row r="11" spans="1:33" s="300" customFormat="1">
      <c r="A11" s="296" t="s">
        <v>5</v>
      </c>
      <c r="B11" s="296" t="s">
        <v>312</v>
      </c>
      <c r="C11" s="297"/>
      <c r="D11" s="297"/>
      <c r="E11" s="297"/>
      <c r="F11" s="297"/>
      <c r="G11" s="297"/>
      <c r="H11" s="297"/>
      <c r="I11" s="297"/>
      <c r="J11" s="297"/>
      <c r="K11" s="292">
        <f>K12</f>
        <v>0</v>
      </c>
      <c r="L11" s="292">
        <f>L12</f>
        <v>0</v>
      </c>
      <c r="M11" s="292">
        <f>M12</f>
        <v>0</v>
      </c>
      <c r="N11" s="292">
        <f>N12</f>
        <v>1600000</v>
      </c>
      <c r="O11" s="298"/>
      <c r="P11" s="299"/>
      <c r="Q11" s="299"/>
      <c r="AG11" s="301"/>
    </row>
    <row r="12" spans="1:33" s="310" customFormat="1" ht="38.25">
      <c r="A12" s="302">
        <v>1</v>
      </c>
      <c r="B12" s="303" t="s">
        <v>313</v>
      </c>
      <c r="C12" s="304" t="s">
        <v>314</v>
      </c>
      <c r="D12" s="302" t="s">
        <v>315</v>
      </c>
      <c r="E12" s="304">
        <v>799</v>
      </c>
      <c r="F12" s="304"/>
      <c r="G12" s="305">
        <v>312</v>
      </c>
      <c r="H12" s="304" t="s">
        <v>264</v>
      </c>
      <c r="I12" s="304">
        <v>2020</v>
      </c>
      <c r="J12" s="304" t="s">
        <v>316</v>
      </c>
      <c r="K12" s="306"/>
      <c r="L12" s="307"/>
      <c r="M12" s="307"/>
      <c r="N12" s="307">
        <v>1600000</v>
      </c>
      <c r="O12" s="308"/>
      <c r="P12" s="309" t="s">
        <v>317</v>
      </c>
      <c r="AG12" s="311"/>
    </row>
    <row r="13" spans="1:33" s="300" customFormat="1">
      <c r="A13" s="297" t="s">
        <v>6</v>
      </c>
      <c r="B13" s="296" t="s">
        <v>318</v>
      </c>
      <c r="C13" s="297"/>
      <c r="D13" s="297"/>
      <c r="E13" s="297"/>
      <c r="F13" s="297"/>
      <c r="G13" s="297"/>
      <c r="H13" s="297"/>
      <c r="I13" s="297"/>
      <c r="J13" s="297"/>
      <c r="K13" s="292">
        <f>SUM(K14:K15)</f>
        <v>0</v>
      </c>
      <c r="L13" s="292">
        <f>SUM(L14:L15)</f>
        <v>0</v>
      </c>
      <c r="M13" s="292">
        <f>SUM(M14:M15)</f>
        <v>0</v>
      </c>
      <c r="N13" s="292">
        <f>SUM(N14:N15)</f>
        <v>695000</v>
      </c>
      <c r="O13" s="298"/>
      <c r="P13" s="299"/>
      <c r="Q13" s="299"/>
      <c r="AG13" s="301"/>
    </row>
    <row r="14" spans="1:33" s="310" customFormat="1" ht="25.5">
      <c r="A14" s="302">
        <v>1</v>
      </c>
      <c r="B14" s="303" t="s">
        <v>319</v>
      </c>
      <c r="C14" s="302" t="s">
        <v>320</v>
      </c>
      <c r="D14" s="302" t="s">
        <v>315</v>
      </c>
      <c r="E14" s="302">
        <v>620</v>
      </c>
      <c r="F14" s="302"/>
      <c r="G14" s="302">
        <v>332</v>
      </c>
      <c r="H14" s="302" t="s">
        <v>321</v>
      </c>
      <c r="I14" s="302">
        <v>2020</v>
      </c>
      <c r="J14" s="302" t="s">
        <v>322</v>
      </c>
      <c r="K14" s="303"/>
      <c r="L14" s="312"/>
      <c r="M14" s="312"/>
      <c r="N14" s="312">
        <v>200000</v>
      </c>
      <c r="O14" s="313" t="s">
        <v>323</v>
      </c>
      <c r="P14" s="312"/>
      <c r="Q14" s="312"/>
      <c r="AG14" s="311"/>
    </row>
    <row r="15" spans="1:33" s="310" customFormat="1" ht="51">
      <c r="A15" s="302">
        <v>2</v>
      </c>
      <c r="B15" s="303" t="s">
        <v>324</v>
      </c>
      <c r="C15" s="302" t="s">
        <v>320</v>
      </c>
      <c r="D15" s="302" t="s">
        <v>315</v>
      </c>
      <c r="E15" s="302">
        <v>626</v>
      </c>
      <c r="F15" s="302"/>
      <c r="G15" s="302">
        <v>332</v>
      </c>
      <c r="H15" s="302" t="s">
        <v>321</v>
      </c>
      <c r="I15" s="302">
        <v>2020</v>
      </c>
      <c r="J15" s="302" t="s">
        <v>325</v>
      </c>
      <c r="K15" s="303"/>
      <c r="L15" s="312"/>
      <c r="M15" s="312"/>
      <c r="N15" s="312">
        <v>495000</v>
      </c>
      <c r="O15" s="313" t="s">
        <v>323</v>
      </c>
      <c r="P15" s="312"/>
      <c r="Q15" s="312"/>
      <c r="AG15" s="311"/>
    </row>
    <row r="16" spans="1:33" s="300" customFormat="1">
      <c r="A16" s="297" t="s">
        <v>16</v>
      </c>
      <c r="B16" s="296" t="s">
        <v>326</v>
      </c>
      <c r="C16" s="297"/>
      <c r="D16" s="297"/>
      <c r="E16" s="297"/>
      <c r="F16" s="297"/>
      <c r="G16" s="297"/>
      <c r="H16" s="297"/>
      <c r="I16" s="297"/>
      <c r="J16" s="297"/>
      <c r="K16" s="299"/>
      <c r="L16" s="299">
        <f>L17+L18</f>
        <v>2700000</v>
      </c>
      <c r="M16" s="299">
        <f>M17+M18</f>
        <v>500000</v>
      </c>
      <c r="N16" s="299">
        <f>N17+N18</f>
        <v>1500000</v>
      </c>
      <c r="O16" s="298"/>
      <c r="P16" s="299"/>
      <c r="Q16" s="299"/>
      <c r="AG16" s="301"/>
    </row>
    <row r="17" spans="1:33" s="310" customFormat="1" ht="25.5">
      <c r="A17" s="302">
        <v>1</v>
      </c>
      <c r="B17" s="303" t="s">
        <v>260</v>
      </c>
      <c r="C17" s="304" t="s">
        <v>261</v>
      </c>
      <c r="D17" s="304" t="s">
        <v>315</v>
      </c>
      <c r="E17" s="304">
        <v>760</v>
      </c>
      <c r="F17" s="304">
        <v>7004686</v>
      </c>
      <c r="G17" s="305" t="s">
        <v>327</v>
      </c>
      <c r="H17" s="302" t="s">
        <v>262</v>
      </c>
      <c r="I17" s="304" t="s">
        <v>265</v>
      </c>
      <c r="J17" s="304" t="s">
        <v>247</v>
      </c>
      <c r="K17" s="306" t="s">
        <v>266</v>
      </c>
      <c r="L17" s="307">
        <v>1000000</v>
      </c>
      <c r="M17" s="307">
        <v>500000</v>
      </c>
      <c r="N17" s="307">
        <v>500000</v>
      </c>
      <c r="O17" s="308" t="s">
        <v>328</v>
      </c>
      <c r="P17" s="309" t="s">
        <v>329</v>
      </c>
      <c r="AG17" s="311"/>
    </row>
    <row r="18" spans="1:33" s="310" customFormat="1" ht="38.25">
      <c r="A18" s="302">
        <v>2</v>
      </c>
      <c r="B18" s="303" t="s">
        <v>330</v>
      </c>
      <c r="C18" s="304" t="s">
        <v>261</v>
      </c>
      <c r="D18" s="304" t="s">
        <v>315</v>
      </c>
      <c r="E18" s="304">
        <v>760</v>
      </c>
      <c r="F18" s="304">
        <v>7004686</v>
      </c>
      <c r="G18" s="305" t="s">
        <v>327</v>
      </c>
      <c r="H18" s="302" t="s">
        <v>262</v>
      </c>
      <c r="I18" s="304">
        <v>2020</v>
      </c>
      <c r="J18" s="304" t="s">
        <v>247</v>
      </c>
      <c r="K18" s="306"/>
      <c r="L18" s="307">
        <v>1700000</v>
      </c>
      <c r="M18" s="307"/>
      <c r="N18" s="307">
        <v>1000000</v>
      </c>
      <c r="O18" s="308" t="s">
        <v>328</v>
      </c>
      <c r="P18" s="309"/>
      <c r="AF18" s="314"/>
      <c r="AG18" s="311"/>
    </row>
    <row r="19" spans="1:33" s="321" customFormat="1" ht="27">
      <c r="A19" s="315" t="s">
        <v>17</v>
      </c>
      <c r="B19" s="316" t="s">
        <v>331</v>
      </c>
      <c r="C19" s="315"/>
      <c r="D19" s="315"/>
      <c r="E19" s="315"/>
      <c r="F19" s="315"/>
      <c r="G19" s="315"/>
      <c r="H19" s="315"/>
      <c r="I19" s="315"/>
      <c r="J19" s="315"/>
      <c r="K19" s="317"/>
      <c r="L19" s="318">
        <f>L20</f>
        <v>0</v>
      </c>
      <c r="M19" s="318">
        <f>M20</f>
        <v>0</v>
      </c>
      <c r="N19" s="318">
        <v>8500000</v>
      </c>
      <c r="O19" s="319">
        <f>O20</f>
        <v>0</v>
      </c>
      <c r="P19" s="318">
        <f>P20</f>
        <v>0</v>
      </c>
      <c r="Q19" s="320" t="e">
        <f>SUM(#REF!)</f>
        <v>#REF!</v>
      </c>
      <c r="AF19" s="314"/>
      <c r="AG19" s="322"/>
    </row>
    <row r="20" spans="1:33" s="310" customFormat="1" ht="25.5">
      <c r="A20" s="302">
        <v>1</v>
      </c>
      <c r="B20" s="323" t="s">
        <v>332</v>
      </c>
      <c r="C20" s="302" t="s">
        <v>234</v>
      </c>
      <c r="D20" s="302" t="s">
        <v>315</v>
      </c>
      <c r="E20" s="302"/>
      <c r="F20" s="302"/>
      <c r="G20" s="324">
        <v>71</v>
      </c>
      <c r="H20" s="302" t="s">
        <v>262</v>
      </c>
      <c r="I20" s="304">
        <v>2020</v>
      </c>
      <c r="J20" s="302"/>
      <c r="K20" s="306"/>
      <c r="L20" s="325"/>
      <c r="M20" s="325"/>
      <c r="N20" s="326"/>
      <c r="O20" s="327"/>
      <c r="P20" s="328"/>
      <c r="Q20" s="328"/>
      <c r="AG20" s="311"/>
    </row>
    <row r="21" spans="1:33" s="310" customFormat="1" ht="25.5">
      <c r="A21" s="302">
        <v>2</v>
      </c>
      <c r="B21" s="323" t="s">
        <v>333</v>
      </c>
      <c r="C21" s="302" t="s">
        <v>185</v>
      </c>
      <c r="D21" s="302" t="s">
        <v>315</v>
      </c>
      <c r="E21" s="302"/>
      <c r="F21" s="302"/>
      <c r="G21" s="324">
        <v>71</v>
      </c>
      <c r="H21" s="302" t="s">
        <v>262</v>
      </c>
      <c r="I21" s="304">
        <v>2020</v>
      </c>
      <c r="J21" s="302"/>
      <c r="K21" s="306"/>
      <c r="L21" s="325"/>
      <c r="M21" s="325"/>
      <c r="N21" s="326"/>
      <c r="O21" s="327"/>
      <c r="P21" s="328"/>
      <c r="Q21" s="328"/>
      <c r="AG21" s="311"/>
    </row>
    <row r="22" spans="1:33" s="310" customFormat="1" ht="25.5">
      <c r="A22" s="302">
        <v>3</v>
      </c>
      <c r="B22" s="323" t="s">
        <v>334</v>
      </c>
      <c r="C22" s="302" t="s">
        <v>193</v>
      </c>
      <c r="D22" s="302" t="s">
        <v>315</v>
      </c>
      <c r="E22" s="302"/>
      <c r="F22" s="302"/>
      <c r="G22" s="324">
        <v>73</v>
      </c>
      <c r="H22" s="302" t="s">
        <v>262</v>
      </c>
      <c r="I22" s="304">
        <v>2020</v>
      </c>
      <c r="J22" s="302"/>
      <c r="K22" s="306"/>
      <c r="L22" s="325"/>
      <c r="M22" s="325"/>
      <c r="N22" s="326"/>
      <c r="O22" s="327"/>
      <c r="P22" s="328"/>
      <c r="Q22" s="328"/>
      <c r="AG22" s="311"/>
    </row>
    <row r="23" spans="1:33" s="310" customFormat="1" ht="25.5">
      <c r="A23" s="302">
        <v>4</v>
      </c>
      <c r="B23" s="323" t="s">
        <v>335</v>
      </c>
      <c r="C23" s="302" t="s">
        <v>193</v>
      </c>
      <c r="D23" s="302" t="s">
        <v>315</v>
      </c>
      <c r="E23" s="302"/>
      <c r="F23" s="302"/>
      <c r="G23" s="324">
        <v>71</v>
      </c>
      <c r="H23" s="302" t="s">
        <v>262</v>
      </c>
      <c r="I23" s="304">
        <v>2020</v>
      </c>
      <c r="J23" s="302"/>
      <c r="K23" s="306"/>
      <c r="L23" s="325"/>
      <c r="M23" s="325"/>
      <c r="N23" s="326"/>
      <c r="O23" s="327"/>
      <c r="P23" s="328"/>
      <c r="Q23" s="328"/>
      <c r="AG23" s="311"/>
    </row>
    <row r="24" spans="1:33" s="310" customFormat="1" ht="25.5">
      <c r="A24" s="302">
        <v>5</v>
      </c>
      <c r="B24" s="323" t="s">
        <v>336</v>
      </c>
      <c r="C24" s="302" t="s">
        <v>190</v>
      </c>
      <c r="D24" s="302" t="s">
        <v>315</v>
      </c>
      <c r="E24" s="302"/>
      <c r="F24" s="302"/>
      <c r="G24" s="324">
        <v>71</v>
      </c>
      <c r="H24" s="302" t="s">
        <v>262</v>
      </c>
      <c r="I24" s="304">
        <v>2020</v>
      </c>
      <c r="J24" s="302"/>
      <c r="K24" s="306"/>
      <c r="L24" s="325"/>
      <c r="M24" s="325"/>
      <c r="N24" s="326"/>
      <c r="O24" s="327"/>
      <c r="P24" s="328"/>
      <c r="Q24" s="328"/>
      <c r="AG24" s="311"/>
    </row>
    <row r="25" spans="1:33" s="310" customFormat="1" ht="25.5">
      <c r="A25" s="302">
        <v>6</v>
      </c>
      <c r="B25" s="323" t="s">
        <v>337</v>
      </c>
      <c r="C25" s="302" t="s">
        <v>314</v>
      </c>
      <c r="D25" s="302" t="s">
        <v>315</v>
      </c>
      <c r="E25" s="302"/>
      <c r="F25" s="302"/>
      <c r="G25" s="324">
        <v>71</v>
      </c>
      <c r="H25" s="302" t="s">
        <v>262</v>
      </c>
      <c r="I25" s="304">
        <v>2020</v>
      </c>
      <c r="J25" s="302"/>
      <c r="K25" s="306"/>
      <c r="L25" s="325"/>
      <c r="M25" s="325"/>
      <c r="N25" s="326"/>
      <c r="O25" s="327"/>
      <c r="P25" s="328"/>
      <c r="Q25" s="328"/>
      <c r="AG25" s="311"/>
    </row>
    <row r="26" spans="1:33" s="310" customFormat="1" ht="25.5">
      <c r="A26" s="302">
        <v>7</v>
      </c>
      <c r="B26" s="323" t="s">
        <v>338</v>
      </c>
      <c r="C26" s="302" t="s">
        <v>314</v>
      </c>
      <c r="D26" s="302" t="s">
        <v>315</v>
      </c>
      <c r="E26" s="302"/>
      <c r="F26" s="302"/>
      <c r="G26" s="324">
        <v>72</v>
      </c>
      <c r="H26" s="302" t="s">
        <v>262</v>
      </c>
      <c r="I26" s="304">
        <v>2020</v>
      </c>
      <c r="J26" s="302"/>
      <c r="K26" s="306"/>
      <c r="L26" s="325"/>
      <c r="M26" s="325"/>
      <c r="N26" s="326"/>
      <c r="O26" s="327"/>
      <c r="P26" s="328"/>
      <c r="Q26" s="328"/>
      <c r="AG26" s="311"/>
    </row>
    <row r="27" spans="1:33" s="310" customFormat="1" ht="25.5">
      <c r="A27" s="302">
        <v>8</v>
      </c>
      <c r="B27" s="323" t="s">
        <v>339</v>
      </c>
      <c r="C27" s="302" t="s">
        <v>314</v>
      </c>
      <c r="D27" s="302" t="s">
        <v>315</v>
      </c>
      <c r="E27" s="302"/>
      <c r="F27" s="302"/>
      <c r="G27" s="324">
        <v>73</v>
      </c>
      <c r="H27" s="302" t="s">
        <v>262</v>
      </c>
      <c r="I27" s="304">
        <v>2020</v>
      </c>
      <c r="J27" s="302"/>
      <c r="K27" s="306"/>
      <c r="L27" s="325"/>
      <c r="M27" s="325"/>
      <c r="N27" s="326"/>
      <c r="O27" s="327"/>
      <c r="P27" s="328"/>
      <c r="Q27" s="328"/>
      <c r="AG27" s="311"/>
    </row>
    <row r="28" spans="1:33" s="310" customFormat="1" ht="38.25">
      <c r="A28" s="302">
        <v>9</v>
      </c>
      <c r="B28" s="323" t="s">
        <v>340</v>
      </c>
      <c r="C28" s="302" t="s">
        <v>234</v>
      </c>
      <c r="D28" s="302" t="s">
        <v>315</v>
      </c>
      <c r="E28" s="302"/>
      <c r="F28" s="302"/>
      <c r="G28" s="324">
        <v>72</v>
      </c>
      <c r="H28" s="302" t="s">
        <v>262</v>
      </c>
      <c r="I28" s="304">
        <v>2020</v>
      </c>
      <c r="J28" s="302"/>
      <c r="K28" s="306"/>
      <c r="L28" s="325"/>
      <c r="M28" s="325"/>
      <c r="N28" s="326"/>
      <c r="O28" s="327"/>
      <c r="P28" s="328"/>
      <c r="Q28" s="328"/>
      <c r="AG28" s="311"/>
    </row>
    <row r="29" spans="1:33" s="310" customFormat="1" ht="38.25">
      <c r="A29" s="302">
        <v>10</v>
      </c>
      <c r="B29" s="323" t="s">
        <v>341</v>
      </c>
      <c r="C29" s="302" t="s">
        <v>190</v>
      </c>
      <c r="D29" s="302" t="s">
        <v>315</v>
      </c>
      <c r="E29" s="302"/>
      <c r="F29" s="302"/>
      <c r="G29" s="324">
        <v>73</v>
      </c>
      <c r="H29" s="302" t="s">
        <v>262</v>
      </c>
      <c r="I29" s="304">
        <v>2020</v>
      </c>
      <c r="J29" s="302"/>
      <c r="K29" s="306"/>
      <c r="L29" s="325"/>
      <c r="M29" s="325"/>
      <c r="N29" s="326"/>
      <c r="O29" s="327"/>
      <c r="P29" s="328"/>
      <c r="Q29" s="328"/>
      <c r="AG29" s="311"/>
    </row>
    <row r="30" spans="1:33" s="321" customFormat="1" ht="13.5">
      <c r="A30" s="315" t="s">
        <v>22</v>
      </c>
      <c r="B30" s="316" t="s">
        <v>258</v>
      </c>
      <c r="C30" s="329"/>
      <c r="D30" s="329"/>
      <c r="E30" s="329"/>
      <c r="F30" s="329"/>
      <c r="G30" s="329"/>
      <c r="H30" s="329"/>
      <c r="I30" s="329"/>
      <c r="J30" s="330">
        <f>SUM(J31:J51)</f>
        <v>0</v>
      </c>
      <c r="K30" s="320">
        <f>SUM(K31:K51)</f>
        <v>0</v>
      </c>
      <c r="L30" s="318">
        <f>SUM(L31:L43)</f>
        <v>11772159</v>
      </c>
      <c r="M30" s="318">
        <f>SUM(M31:M43)</f>
        <v>3200000</v>
      </c>
      <c r="N30" s="318">
        <f>SUM(N31:N43)</f>
        <v>13707159</v>
      </c>
      <c r="O30" s="330">
        <f>SUM(O31:O51)</f>
        <v>0</v>
      </c>
      <c r="P30" s="331">
        <f>SUM(P31:P51)</f>
        <v>0</v>
      </c>
      <c r="Q30" s="331" t="e">
        <f>SUM(Q31:Q51)</f>
        <v>#REF!</v>
      </c>
      <c r="AF30" s="310"/>
      <c r="AG30" s="322"/>
    </row>
    <row r="31" spans="1:33" s="310" customFormat="1" ht="25.5">
      <c r="A31" s="302">
        <v>1</v>
      </c>
      <c r="B31" s="303" t="s">
        <v>259</v>
      </c>
      <c r="C31" s="304" t="s">
        <v>188</v>
      </c>
      <c r="D31" s="304" t="s">
        <v>315</v>
      </c>
      <c r="E31" s="304">
        <v>799</v>
      </c>
      <c r="F31" s="304"/>
      <c r="G31" s="304">
        <v>312</v>
      </c>
      <c r="H31" s="304" t="s">
        <v>262</v>
      </c>
      <c r="I31" s="304">
        <v>2019</v>
      </c>
      <c r="J31" s="304" t="s">
        <v>263</v>
      </c>
      <c r="K31" s="306"/>
      <c r="L31" s="307">
        <v>4990000</v>
      </c>
      <c r="M31" s="307">
        <v>1200000</v>
      </c>
      <c r="N31" s="307">
        <v>2000000</v>
      </c>
      <c r="O31" s="308" t="s">
        <v>342</v>
      </c>
      <c r="P31" s="309" t="s">
        <v>343</v>
      </c>
      <c r="Q31" s="332">
        <f>N31</f>
        <v>2000000</v>
      </c>
      <c r="AG31" s="311"/>
    </row>
    <row r="32" spans="1:33" s="310" customFormat="1" ht="25.5">
      <c r="A32" s="302">
        <v>2</v>
      </c>
      <c r="B32" s="303" t="s">
        <v>344</v>
      </c>
      <c r="C32" s="304" t="s">
        <v>188</v>
      </c>
      <c r="D32" s="304" t="s">
        <v>315</v>
      </c>
      <c r="E32" s="304">
        <v>799</v>
      </c>
      <c r="F32" s="304"/>
      <c r="G32" s="304">
        <v>312</v>
      </c>
      <c r="H32" s="304" t="s">
        <v>262</v>
      </c>
      <c r="I32" s="304">
        <v>2020</v>
      </c>
      <c r="J32" s="304" t="s">
        <v>263</v>
      </c>
      <c r="K32" s="306"/>
      <c r="L32" s="307"/>
      <c r="M32" s="307"/>
      <c r="N32" s="307">
        <v>1800000</v>
      </c>
      <c r="O32" s="308" t="s">
        <v>342</v>
      </c>
      <c r="P32" s="309" t="s">
        <v>343</v>
      </c>
      <c r="Q32" s="332"/>
      <c r="AG32" s="311"/>
    </row>
    <row r="33" spans="1:33" s="310" customFormat="1" ht="25.5">
      <c r="A33" s="302">
        <v>3</v>
      </c>
      <c r="B33" s="303" t="s">
        <v>345</v>
      </c>
      <c r="C33" s="304" t="s">
        <v>188</v>
      </c>
      <c r="D33" s="304" t="s">
        <v>315</v>
      </c>
      <c r="E33" s="304">
        <v>799</v>
      </c>
      <c r="F33" s="304"/>
      <c r="G33" s="304">
        <v>312</v>
      </c>
      <c r="H33" s="304" t="s">
        <v>262</v>
      </c>
      <c r="I33" s="304">
        <v>2020</v>
      </c>
      <c r="J33" s="304" t="s">
        <v>263</v>
      </c>
      <c r="K33" s="306"/>
      <c r="L33" s="307"/>
      <c r="M33" s="307"/>
      <c r="N33" s="307">
        <v>1500000</v>
      </c>
      <c r="O33" s="308" t="s">
        <v>342</v>
      </c>
      <c r="P33" s="309" t="s">
        <v>343</v>
      </c>
      <c r="Q33" s="332"/>
      <c r="AG33" s="311"/>
    </row>
    <row r="34" spans="1:33" s="310" customFormat="1" ht="38.25">
      <c r="A34" s="302">
        <v>4</v>
      </c>
      <c r="B34" s="303" t="s">
        <v>346</v>
      </c>
      <c r="C34" s="304" t="s">
        <v>188</v>
      </c>
      <c r="D34" s="304" t="s">
        <v>315</v>
      </c>
      <c r="E34" s="304">
        <v>799</v>
      </c>
      <c r="F34" s="304"/>
      <c r="G34" s="304">
        <v>312</v>
      </c>
      <c r="H34" s="304" t="s">
        <v>262</v>
      </c>
      <c r="I34" s="304">
        <v>2020</v>
      </c>
      <c r="J34" s="304" t="s">
        <v>263</v>
      </c>
      <c r="K34" s="306"/>
      <c r="L34" s="307"/>
      <c r="M34" s="307"/>
      <c r="N34" s="307">
        <v>700000</v>
      </c>
      <c r="O34" s="308" t="s">
        <v>342</v>
      </c>
      <c r="P34" s="309" t="s">
        <v>343</v>
      </c>
      <c r="AG34" s="311"/>
    </row>
    <row r="35" spans="1:33" s="310" customFormat="1" ht="45">
      <c r="A35" s="302">
        <v>5</v>
      </c>
      <c r="B35" s="303" t="s">
        <v>347</v>
      </c>
      <c r="C35" s="304" t="s">
        <v>181</v>
      </c>
      <c r="D35" s="304" t="s">
        <v>315</v>
      </c>
      <c r="E35" s="304">
        <v>799</v>
      </c>
      <c r="F35" s="304"/>
      <c r="G35" s="304">
        <v>283</v>
      </c>
      <c r="H35" s="304" t="s">
        <v>262</v>
      </c>
      <c r="I35" s="304">
        <v>2020</v>
      </c>
      <c r="J35" s="304" t="s">
        <v>263</v>
      </c>
      <c r="K35" s="306"/>
      <c r="L35" s="307"/>
      <c r="M35" s="307"/>
      <c r="N35" s="307">
        <v>2900000</v>
      </c>
      <c r="O35" s="308" t="s">
        <v>342</v>
      </c>
      <c r="P35" s="333" t="s">
        <v>348</v>
      </c>
      <c r="AG35" s="311"/>
    </row>
    <row r="36" spans="1:33" s="310" customFormat="1" ht="38.450000000000003" customHeight="1">
      <c r="A36" s="302">
        <v>6</v>
      </c>
      <c r="B36" s="303" t="s">
        <v>349</v>
      </c>
      <c r="C36" s="304" t="s">
        <v>314</v>
      </c>
      <c r="D36" s="304" t="s">
        <v>315</v>
      </c>
      <c r="E36" s="304">
        <v>710</v>
      </c>
      <c r="F36" s="304"/>
      <c r="G36" s="304">
        <v>312</v>
      </c>
      <c r="H36" s="304" t="s">
        <v>262</v>
      </c>
      <c r="I36" s="304">
        <v>2020</v>
      </c>
      <c r="J36" s="304" t="s">
        <v>350</v>
      </c>
      <c r="K36" s="306"/>
      <c r="L36" s="307"/>
      <c r="M36" s="307"/>
      <c r="N36" s="307">
        <v>200000</v>
      </c>
      <c r="O36" s="308" t="s">
        <v>342</v>
      </c>
      <c r="P36" s="333"/>
      <c r="AG36" s="311"/>
    </row>
    <row r="37" spans="1:33" s="310" customFormat="1" ht="38.450000000000003" customHeight="1">
      <c r="A37" s="302">
        <v>7</v>
      </c>
      <c r="B37" s="303" t="s">
        <v>351</v>
      </c>
      <c r="C37" s="304" t="s">
        <v>197</v>
      </c>
      <c r="D37" s="304" t="s">
        <v>315</v>
      </c>
      <c r="E37" s="304">
        <v>620</v>
      </c>
      <c r="F37" s="304"/>
      <c r="G37" s="304">
        <v>312</v>
      </c>
      <c r="H37" s="304"/>
      <c r="I37" s="304">
        <v>2020</v>
      </c>
      <c r="J37" s="304" t="s">
        <v>322</v>
      </c>
      <c r="K37" s="306"/>
      <c r="L37" s="307">
        <v>296692</v>
      </c>
      <c r="M37" s="307"/>
      <c r="N37" s="307">
        <f>L37</f>
        <v>296692</v>
      </c>
      <c r="O37" s="308" t="s">
        <v>342</v>
      </c>
      <c r="P37" s="333"/>
      <c r="AG37" s="311"/>
    </row>
    <row r="38" spans="1:33" s="310" customFormat="1" ht="38.450000000000003" customHeight="1">
      <c r="A38" s="302">
        <v>8</v>
      </c>
      <c r="B38" s="303" t="s">
        <v>352</v>
      </c>
      <c r="C38" s="304" t="s">
        <v>183</v>
      </c>
      <c r="D38" s="304" t="s">
        <v>315</v>
      </c>
      <c r="E38" s="304">
        <v>620</v>
      </c>
      <c r="F38" s="304"/>
      <c r="G38" s="304">
        <v>312</v>
      </c>
      <c r="H38" s="304"/>
      <c r="I38" s="304">
        <v>2020</v>
      </c>
      <c r="J38" s="304" t="s">
        <v>322</v>
      </c>
      <c r="K38" s="306"/>
      <c r="L38" s="307">
        <v>335467</v>
      </c>
      <c r="M38" s="307"/>
      <c r="N38" s="307">
        <f>L38</f>
        <v>335467</v>
      </c>
      <c r="O38" s="308" t="s">
        <v>342</v>
      </c>
      <c r="P38" s="333"/>
      <c r="AG38" s="311"/>
    </row>
    <row r="39" spans="1:33" s="338" customFormat="1" ht="51">
      <c r="A39" s="302">
        <v>9</v>
      </c>
      <c r="B39" s="303" t="s">
        <v>353</v>
      </c>
      <c r="C39" s="302" t="s">
        <v>314</v>
      </c>
      <c r="D39" s="302" t="s">
        <v>315</v>
      </c>
      <c r="E39" s="302">
        <v>799</v>
      </c>
      <c r="F39" s="302">
        <v>7724023</v>
      </c>
      <c r="G39" s="302">
        <v>312</v>
      </c>
      <c r="H39" s="302" t="s">
        <v>354</v>
      </c>
      <c r="I39" s="302" t="s">
        <v>265</v>
      </c>
      <c r="J39" s="302" t="s">
        <v>263</v>
      </c>
      <c r="K39" s="334" t="s">
        <v>355</v>
      </c>
      <c r="L39" s="335">
        <v>2650000</v>
      </c>
      <c r="M39" s="335">
        <v>2000000</v>
      </c>
      <c r="N39" s="335">
        <v>475000</v>
      </c>
      <c r="O39" s="308" t="s">
        <v>342</v>
      </c>
      <c r="P39" s="336"/>
      <c r="Q39" s="337" t="s">
        <v>356</v>
      </c>
    </row>
    <row r="40" spans="1:33" s="310" customFormat="1" ht="25.5">
      <c r="A40" s="302">
        <v>10</v>
      </c>
      <c r="B40" s="303" t="s">
        <v>357</v>
      </c>
      <c r="C40" s="304" t="s">
        <v>233</v>
      </c>
      <c r="D40" s="304" t="s">
        <v>315</v>
      </c>
      <c r="E40" s="304"/>
      <c r="F40" s="304"/>
      <c r="G40" s="304">
        <v>292</v>
      </c>
      <c r="H40" s="304" t="s">
        <v>262</v>
      </c>
      <c r="I40" s="304">
        <v>2020</v>
      </c>
      <c r="J40" s="304"/>
      <c r="K40" s="306"/>
      <c r="L40" s="451">
        <v>3500000</v>
      </c>
      <c r="M40" s="307"/>
      <c r="N40" s="451">
        <v>3500000</v>
      </c>
      <c r="O40" s="308" t="s">
        <v>342</v>
      </c>
      <c r="P40" s="309" t="s">
        <v>358</v>
      </c>
      <c r="AG40" s="311"/>
    </row>
    <row r="41" spans="1:33" s="310" customFormat="1" ht="25.5">
      <c r="A41" s="302">
        <v>11</v>
      </c>
      <c r="B41" s="303" t="s">
        <v>359</v>
      </c>
      <c r="C41" s="304" t="s">
        <v>180</v>
      </c>
      <c r="D41" s="302" t="s">
        <v>315</v>
      </c>
      <c r="E41" s="304"/>
      <c r="F41" s="304"/>
      <c r="G41" s="304">
        <v>292</v>
      </c>
      <c r="H41" s="304" t="s">
        <v>262</v>
      </c>
      <c r="I41" s="304">
        <v>2020</v>
      </c>
      <c r="J41" s="304"/>
      <c r="K41" s="306"/>
      <c r="L41" s="452"/>
      <c r="M41" s="307"/>
      <c r="N41" s="452"/>
      <c r="O41" s="308"/>
      <c r="P41" s="309" t="s">
        <v>358</v>
      </c>
      <c r="AG41" s="311"/>
    </row>
    <row r="42" spans="1:33" s="310" customFormat="1" ht="25.5">
      <c r="A42" s="302">
        <v>12</v>
      </c>
      <c r="B42" s="303" t="s">
        <v>360</v>
      </c>
      <c r="C42" s="304" t="s">
        <v>184</v>
      </c>
      <c r="D42" s="304" t="s">
        <v>315</v>
      </c>
      <c r="E42" s="304"/>
      <c r="F42" s="304"/>
      <c r="G42" s="304">
        <v>292</v>
      </c>
      <c r="H42" s="304" t="s">
        <v>262</v>
      </c>
      <c r="I42" s="304">
        <v>2020</v>
      </c>
      <c r="J42" s="304"/>
      <c r="K42" s="306"/>
      <c r="L42" s="452"/>
      <c r="M42" s="307"/>
      <c r="N42" s="452"/>
      <c r="O42" s="308"/>
      <c r="P42" s="309" t="s">
        <v>358</v>
      </c>
      <c r="AG42" s="311"/>
    </row>
    <row r="43" spans="1:33" s="310" customFormat="1" ht="25.5">
      <c r="A43" s="302">
        <v>13</v>
      </c>
      <c r="B43" s="303" t="s">
        <v>361</v>
      </c>
      <c r="C43" s="304" t="s">
        <v>186</v>
      </c>
      <c r="D43" s="302" t="s">
        <v>315</v>
      </c>
      <c r="E43" s="304"/>
      <c r="F43" s="304"/>
      <c r="G43" s="304">
        <v>292</v>
      </c>
      <c r="H43" s="304" t="s">
        <v>262</v>
      </c>
      <c r="I43" s="304">
        <v>2020</v>
      </c>
      <c r="J43" s="304"/>
      <c r="K43" s="306"/>
      <c r="L43" s="453"/>
      <c r="M43" s="307"/>
      <c r="N43" s="453"/>
      <c r="O43" s="308"/>
      <c r="P43" s="309" t="s">
        <v>358</v>
      </c>
      <c r="AG43" s="311"/>
    </row>
    <row r="44" spans="1:33" s="300" customFormat="1">
      <c r="A44" s="297" t="s">
        <v>254</v>
      </c>
      <c r="B44" s="296" t="s">
        <v>362</v>
      </c>
      <c r="C44" s="339"/>
      <c r="D44" s="304"/>
      <c r="E44" s="339"/>
      <c r="F44" s="339"/>
      <c r="G44" s="340"/>
      <c r="H44" s="339"/>
      <c r="I44" s="339"/>
      <c r="J44" s="339"/>
      <c r="K44" s="341"/>
      <c r="L44" s="292"/>
      <c r="M44" s="292"/>
      <c r="N44" s="292">
        <f>N45</f>
        <v>200000</v>
      </c>
      <c r="O44" s="342"/>
      <c r="P44" s="343"/>
      <c r="AG44" s="301"/>
    </row>
    <row r="45" spans="1:33" s="310" customFormat="1" ht="25.5">
      <c r="A45" s="302">
        <v>1</v>
      </c>
      <c r="B45" s="303" t="s">
        <v>363</v>
      </c>
      <c r="C45" s="304" t="s">
        <v>314</v>
      </c>
      <c r="D45" s="302" t="s">
        <v>315</v>
      </c>
      <c r="E45" s="304">
        <v>799</v>
      </c>
      <c r="F45" s="304"/>
      <c r="G45" s="305">
        <v>201</v>
      </c>
      <c r="H45" s="304" t="s">
        <v>262</v>
      </c>
      <c r="I45" s="304">
        <v>2020</v>
      </c>
      <c r="J45" s="304" t="s">
        <v>364</v>
      </c>
      <c r="K45" s="306"/>
      <c r="L45" s="307">
        <v>900000</v>
      </c>
      <c r="M45" s="307"/>
      <c r="N45" s="307">
        <v>200000</v>
      </c>
      <c r="O45" s="308"/>
      <c r="P45" s="333" t="s">
        <v>329</v>
      </c>
      <c r="AG45" s="311"/>
    </row>
    <row r="46" spans="1:33" s="300" customFormat="1">
      <c r="A46" s="296" t="s">
        <v>1</v>
      </c>
      <c r="B46" s="296" t="s">
        <v>236</v>
      </c>
      <c r="C46" s="339"/>
      <c r="D46" s="304"/>
      <c r="E46" s="339"/>
      <c r="F46" s="339"/>
      <c r="G46" s="339"/>
      <c r="H46" s="339"/>
      <c r="I46" s="339"/>
      <c r="J46" s="339"/>
      <c r="K46" s="296"/>
      <c r="L46" s="292">
        <f>SUM(L47:L49)</f>
        <v>1595000</v>
      </c>
      <c r="M46" s="292">
        <f>SUM(M47:M49)</f>
        <v>250000</v>
      </c>
      <c r="N46" s="292">
        <f>SUM(N47:N49)</f>
        <v>800000</v>
      </c>
      <c r="O46" s="298"/>
      <c r="P46" s="299"/>
      <c r="Q46" s="299" t="e">
        <f>SUM(#REF!)</f>
        <v>#REF!</v>
      </c>
      <c r="AG46" s="301"/>
    </row>
    <row r="47" spans="1:33" s="310" customFormat="1" ht="37.15" customHeight="1">
      <c r="A47" s="302">
        <v>1</v>
      </c>
      <c r="B47" s="303" t="s">
        <v>365</v>
      </c>
      <c r="C47" s="304" t="s">
        <v>188</v>
      </c>
      <c r="D47" s="302" t="s">
        <v>315</v>
      </c>
      <c r="E47" s="304">
        <v>860</v>
      </c>
      <c r="F47" s="304"/>
      <c r="G47" s="304">
        <v>312</v>
      </c>
      <c r="H47" s="304" t="s">
        <v>264</v>
      </c>
      <c r="I47" s="304">
        <v>2020</v>
      </c>
      <c r="J47" s="304" t="s">
        <v>248</v>
      </c>
      <c r="K47" s="303"/>
      <c r="L47" s="307">
        <v>500000</v>
      </c>
      <c r="M47" s="307">
        <v>50000</v>
      </c>
      <c r="N47" s="344">
        <v>400000</v>
      </c>
      <c r="O47" s="313"/>
      <c r="P47" s="313" t="s">
        <v>366</v>
      </c>
      <c r="Q47" s="345"/>
      <c r="AF47" s="310">
        <v>44</v>
      </c>
      <c r="AG47" s="311"/>
    </row>
    <row r="48" spans="1:33" s="310" customFormat="1" ht="48" customHeight="1">
      <c r="A48" s="302">
        <v>2</v>
      </c>
      <c r="B48" s="303" t="s">
        <v>367</v>
      </c>
      <c r="C48" s="304" t="s">
        <v>188</v>
      </c>
      <c r="D48" s="302" t="s">
        <v>315</v>
      </c>
      <c r="E48" s="304">
        <v>860</v>
      </c>
      <c r="F48" s="304"/>
      <c r="G48" s="304">
        <v>292</v>
      </c>
      <c r="H48" s="304" t="s">
        <v>262</v>
      </c>
      <c r="I48" s="304"/>
      <c r="J48" s="304" t="s">
        <v>248</v>
      </c>
      <c r="K48" s="303"/>
      <c r="L48" s="307">
        <v>595000</v>
      </c>
      <c r="M48" s="307">
        <v>200000</v>
      </c>
      <c r="N48" s="344">
        <v>200000</v>
      </c>
      <c r="O48" s="313" t="s">
        <v>368</v>
      </c>
      <c r="P48" s="313"/>
      <c r="Q48" s="345"/>
      <c r="AF48" s="310">
        <v>12</v>
      </c>
      <c r="AG48" s="311"/>
    </row>
    <row r="49" spans="1:33" s="310" customFormat="1" ht="38.25">
      <c r="A49" s="302">
        <v>3</v>
      </c>
      <c r="B49" s="303" t="s">
        <v>369</v>
      </c>
      <c r="C49" s="304" t="s">
        <v>182</v>
      </c>
      <c r="D49" s="304" t="s">
        <v>315</v>
      </c>
      <c r="E49" s="304">
        <v>860</v>
      </c>
      <c r="F49" s="304"/>
      <c r="G49" s="304">
        <v>292</v>
      </c>
      <c r="H49" s="304" t="s">
        <v>262</v>
      </c>
      <c r="I49" s="304">
        <v>2020</v>
      </c>
      <c r="J49" s="304" t="s">
        <v>241</v>
      </c>
      <c r="K49" s="303"/>
      <c r="L49" s="307">
        <v>500000</v>
      </c>
      <c r="M49" s="307"/>
      <c r="N49" s="307">
        <v>200000</v>
      </c>
      <c r="O49" s="313" t="s">
        <v>368</v>
      </c>
      <c r="P49" s="312"/>
      <c r="Q49" s="345"/>
      <c r="AF49" s="310">
        <v>12</v>
      </c>
      <c r="AG49" s="311"/>
    </row>
    <row r="50" spans="1:33" s="300" customFormat="1" hidden="1">
      <c r="A50" s="302">
        <v>3</v>
      </c>
      <c r="B50" s="296"/>
      <c r="C50" s="339"/>
      <c r="D50" s="339"/>
      <c r="E50" s="339"/>
      <c r="F50" s="339"/>
      <c r="G50" s="339"/>
      <c r="H50" s="339"/>
      <c r="I50" s="339"/>
      <c r="J50" s="339"/>
      <c r="K50" s="296"/>
      <c r="L50" s="292"/>
      <c r="M50" s="292"/>
      <c r="N50" s="292"/>
      <c r="O50" s="298"/>
      <c r="P50" s="299"/>
      <c r="Q50" s="346"/>
      <c r="AG50" s="301"/>
    </row>
    <row r="51" spans="1:33" s="300" customFormat="1" hidden="1">
      <c r="A51" s="296"/>
      <c r="B51" s="296"/>
      <c r="C51" s="339"/>
      <c r="D51" s="339"/>
      <c r="E51" s="339"/>
      <c r="F51" s="339"/>
      <c r="G51" s="339"/>
      <c r="H51" s="339"/>
      <c r="I51" s="339"/>
      <c r="J51" s="339"/>
      <c r="K51" s="296"/>
      <c r="L51" s="292"/>
      <c r="M51" s="292"/>
      <c r="N51" s="292"/>
      <c r="O51" s="298"/>
      <c r="P51" s="299"/>
      <c r="Q51" s="346"/>
      <c r="AG51" s="301"/>
    </row>
    <row r="52" spans="1:33" s="280" customFormat="1">
      <c r="C52" s="347"/>
      <c r="D52" s="347"/>
      <c r="E52" s="347"/>
      <c r="F52" s="347"/>
      <c r="G52" s="347"/>
      <c r="H52" s="347"/>
      <c r="I52" s="347"/>
      <c r="J52" s="347"/>
      <c r="O52" s="347"/>
      <c r="AG52" s="281"/>
    </row>
    <row r="65" s="277" customFormat="1"/>
    <row r="66" s="277" customFormat="1"/>
    <row r="67" s="277" customFormat="1"/>
    <row r="68" s="277" customFormat="1" ht="33" customHeight="1"/>
    <row r="69" s="277" customFormat="1" ht="33" customHeight="1"/>
    <row r="70" s="277" customFormat="1" ht="33" customHeight="1"/>
    <row r="71" s="277" customFormat="1" ht="33" customHeight="1"/>
    <row r="72" s="277" customFormat="1" ht="33" customHeight="1"/>
    <row r="73" s="277" customFormat="1" ht="33" customHeight="1"/>
    <row r="74" s="277" customFormat="1" ht="33" customHeight="1"/>
    <row r="75" s="277" customFormat="1" ht="33" customHeight="1"/>
    <row r="76" s="277" customFormat="1" ht="33" customHeight="1"/>
    <row r="77" s="277" customFormat="1" ht="33" customHeight="1"/>
    <row r="78" s="277" customFormat="1" ht="33" customHeight="1"/>
    <row r="79" s="277" customFormat="1" ht="33" customHeight="1"/>
    <row r="80" s="277" customFormat="1" ht="33" customHeight="1"/>
    <row r="81" s="277" customFormat="1" ht="33" customHeight="1"/>
    <row r="82" s="277" customFormat="1"/>
    <row r="83" s="277" customFormat="1"/>
    <row r="84" s="277" customFormat="1"/>
    <row r="85" s="277" customFormat="1"/>
    <row r="86" s="277" customFormat="1"/>
    <row r="87" s="277" customFormat="1"/>
  </sheetData>
  <mergeCells count="20">
    <mergeCell ref="L40:L43"/>
    <mergeCell ref="N40:N43"/>
    <mergeCell ref="N2:P2"/>
    <mergeCell ref="A3:P3"/>
    <mergeCell ref="A4:P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M7"/>
    <mergeCell ref="N6:N7"/>
    <mergeCell ref="O6:O7"/>
    <mergeCell ref="P6:P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41"/>
  <sheetViews>
    <sheetView workbookViewId="0">
      <selection activeCell="E9" sqref="E9"/>
    </sheetView>
  </sheetViews>
  <sheetFormatPr defaultColWidth="10" defaultRowHeight="15.75"/>
  <cols>
    <col min="1" max="1" width="5.77734375" style="33" customWidth="1"/>
    <col min="2" max="2" width="50.6640625" style="33" customWidth="1"/>
    <col min="3" max="3" width="23.21875" style="33" customWidth="1"/>
    <col min="4" max="4" width="13.5546875" style="33" bestFit="1" customWidth="1"/>
    <col min="5" max="16384" width="10" style="33"/>
  </cols>
  <sheetData>
    <row r="1" spans="1:5" ht="21" customHeight="1">
      <c r="A1" s="36"/>
      <c r="B1" s="37"/>
      <c r="C1" s="39" t="s">
        <v>115</v>
      </c>
    </row>
    <row r="2" spans="1:5" ht="12.75" hidden="1" customHeight="1">
      <c r="A2" s="40"/>
      <c r="B2" s="40"/>
      <c r="C2" s="27"/>
    </row>
    <row r="3" spans="1:5" ht="21" customHeight="1">
      <c r="A3" s="359" t="s">
        <v>279</v>
      </c>
      <c r="B3" s="359"/>
      <c r="C3" s="359"/>
    </row>
    <row r="4" spans="1:5" ht="39" customHeight="1">
      <c r="A4" s="358" t="s">
        <v>280</v>
      </c>
      <c r="B4" s="358"/>
      <c r="C4" s="358"/>
      <c r="D4" s="25"/>
      <c r="E4" s="25"/>
    </row>
    <row r="5" spans="1:5" ht="8.25" hidden="1" customHeight="1">
      <c r="A5" s="35"/>
      <c r="B5" s="35"/>
      <c r="C5" s="35"/>
      <c r="D5" s="25"/>
      <c r="E5" s="25"/>
    </row>
    <row r="6" spans="1:5" ht="20.25" customHeight="1">
      <c r="A6" s="28"/>
      <c r="B6" s="28"/>
      <c r="C6" s="30" t="s">
        <v>178</v>
      </c>
    </row>
    <row r="7" spans="1:5" s="43" customFormat="1" ht="36" customHeight="1">
      <c r="A7" s="69" t="s">
        <v>61</v>
      </c>
      <c r="B7" s="69" t="s">
        <v>30</v>
      </c>
      <c r="C7" s="69" t="s">
        <v>29</v>
      </c>
    </row>
    <row r="8" spans="1:5" s="1" customFormat="1" ht="21.95" customHeight="1">
      <c r="A8" s="92" t="s">
        <v>0</v>
      </c>
      <c r="B8" s="250" t="s">
        <v>70</v>
      </c>
      <c r="C8" s="195">
        <f>C9+C12+C15+C16+C17</f>
        <v>445489000</v>
      </c>
    </row>
    <row r="9" spans="1:5" s="1" customFormat="1" ht="21.95" customHeight="1">
      <c r="A9" s="92" t="s">
        <v>5</v>
      </c>
      <c r="B9" s="93" t="s">
        <v>119</v>
      </c>
      <c r="C9" s="195">
        <f>SUM(C10:C11)</f>
        <v>21530000</v>
      </c>
    </row>
    <row r="10" spans="1:5" s="1" customFormat="1" ht="21.95" customHeight="1">
      <c r="A10" s="92" t="s">
        <v>32</v>
      </c>
      <c r="B10" s="143" t="s">
        <v>117</v>
      </c>
      <c r="C10" s="194">
        <f>'83'!E12+'83'!F12</f>
        <v>21530000</v>
      </c>
    </row>
    <row r="11" spans="1:5" s="1" customFormat="1" ht="21.95" customHeight="1">
      <c r="A11" s="92" t="s">
        <v>32</v>
      </c>
      <c r="B11" s="143" t="s">
        <v>118</v>
      </c>
      <c r="C11" s="251"/>
    </row>
    <row r="12" spans="1:5" s="1" customFormat="1" ht="21.95" customHeight="1">
      <c r="A12" s="92" t="s">
        <v>6</v>
      </c>
      <c r="B12" s="93" t="s">
        <v>31</v>
      </c>
      <c r="C12" s="195">
        <f>SUM(C13:C14)</f>
        <v>423359000</v>
      </c>
    </row>
    <row r="13" spans="1:5" s="1" customFormat="1" ht="21.95" customHeight="1">
      <c r="A13" s="252" t="s">
        <v>32</v>
      </c>
      <c r="B13" s="143" t="s">
        <v>107</v>
      </c>
      <c r="C13" s="194">
        <f>'82'!C12</f>
        <v>278829000</v>
      </c>
    </row>
    <row r="14" spans="1:5" s="1" customFormat="1" ht="21.95" customHeight="1">
      <c r="A14" s="252" t="s">
        <v>32</v>
      </c>
      <c r="B14" s="143" t="s">
        <v>33</v>
      </c>
      <c r="C14" s="194">
        <f>'82'!C13</f>
        <v>144530000</v>
      </c>
    </row>
    <row r="15" spans="1:5" s="1" customFormat="1" ht="21.95" customHeight="1">
      <c r="A15" s="92" t="s">
        <v>16</v>
      </c>
      <c r="B15" s="93" t="s">
        <v>134</v>
      </c>
      <c r="C15" s="194"/>
    </row>
    <row r="16" spans="1:5" s="1" customFormat="1" ht="21.95" customHeight="1">
      <c r="A16" s="92" t="s">
        <v>17</v>
      </c>
      <c r="B16" s="93" t="s">
        <v>9</v>
      </c>
      <c r="C16" s="194"/>
    </row>
    <row r="17" spans="1:4" s="1" customFormat="1" ht="21.95" customHeight="1">
      <c r="A17" s="92" t="s">
        <v>22</v>
      </c>
      <c r="B17" s="93" t="s">
        <v>216</v>
      </c>
      <c r="C17" s="195">
        <f>'82'!C16</f>
        <v>600000</v>
      </c>
    </row>
    <row r="18" spans="1:4" s="1" customFormat="1" ht="21.95" customHeight="1">
      <c r="A18" s="92" t="s">
        <v>1</v>
      </c>
      <c r="B18" s="93" t="s">
        <v>64</v>
      </c>
      <c r="C18" s="195">
        <f>C19+C25+C28</f>
        <v>445489000</v>
      </c>
    </row>
    <row r="19" spans="1:4" s="1" customFormat="1" ht="21.95" customHeight="1">
      <c r="A19" s="92" t="s">
        <v>5</v>
      </c>
      <c r="B19" s="93" t="s">
        <v>65</v>
      </c>
      <c r="C19" s="195">
        <f>SUM(C20:C24)</f>
        <v>445489000</v>
      </c>
      <c r="D19" s="144"/>
    </row>
    <row r="20" spans="1:4" s="1" customFormat="1" ht="21.95" customHeight="1">
      <c r="A20" s="95">
        <v>1</v>
      </c>
      <c r="B20" s="143" t="s">
        <v>34</v>
      </c>
      <c r="C20" s="194">
        <f>'84'!C13</f>
        <v>2800000</v>
      </c>
    </row>
    <row r="21" spans="1:4" s="1" customFormat="1" ht="21.95" customHeight="1">
      <c r="A21" s="95">
        <v>2</v>
      </c>
      <c r="B21" s="143" t="s">
        <v>2</v>
      </c>
      <c r="C21" s="194">
        <f>'84'!C33</f>
        <v>429315860</v>
      </c>
    </row>
    <row r="22" spans="1:4" s="1" customFormat="1" ht="21.95" customHeight="1">
      <c r="A22" s="95">
        <v>3</v>
      </c>
      <c r="B22" s="143" t="s">
        <v>28</v>
      </c>
      <c r="C22" s="194">
        <f>'84'!C48</f>
        <v>8321535</v>
      </c>
    </row>
    <row r="23" spans="1:4" s="1" customFormat="1" ht="21.95" customHeight="1">
      <c r="A23" s="95">
        <v>4</v>
      </c>
      <c r="B23" s="143" t="s">
        <v>35</v>
      </c>
      <c r="C23" s="194">
        <f>'84'!C49</f>
        <v>4451605</v>
      </c>
    </row>
    <row r="24" spans="1:4" s="1" customFormat="1" ht="21.95" customHeight="1">
      <c r="A24" s="95">
        <v>5</v>
      </c>
      <c r="B24" s="143" t="s">
        <v>251</v>
      </c>
      <c r="C24" s="194">
        <f>C17</f>
        <v>600000</v>
      </c>
    </row>
    <row r="25" spans="1:4" s="1" customFormat="1" ht="21.95" customHeight="1">
      <c r="A25" s="92" t="s">
        <v>6</v>
      </c>
      <c r="B25" s="93" t="s">
        <v>113</v>
      </c>
      <c r="C25" s="194">
        <f>SUM(C26:C27)</f>
        <v>0</v>
      </c>
    </row>
    <row r="26" spans="1:4" s="1" customFormat="1" ht="21.95" customHeight="1">
      <c r="A26" s="95">
        <v>1</v>
      </c>
      <c r="B26" s="143" t="s">
        <v>102</v>
      </c>
      <c r="C26" s="194"/>
    </row>
    <row r="27" spans="1:4" s="1" customFormat="1" ht="21.95" customHeight="1">
      <c r="A27" s="95">
        <v>2</v>
      </c>
      <c r="B27" s="143" t="s">
        <v>104</v>
      </c>
      <c r="C27" s="194"/>
    </row>
    <row r="28" spans="1:4" s="1" customFormat="1" ht="21.95" customHeight="1">
      <c r="A28" s="92" t="s">
        <v>16</v>
      </c>
      <c r="B28" s="93" t="s">
        <v>10</v>
      </c>
      <c r="C28" s="194"/>
    </row>
    <row r="29" spans="1:4" ht="18.75">
      <c r="A29" s="1"/>
      <c r="B29" s="1"/>
      <c r="C29" s="1"/>
    </row>
    <row r="30" spans="1:4" ht="18.75">
      <c r="A30" s="1"/>
      <c r="B30" s="1"/>
      <c r="C30" s="1"/>
    </row>
    <row r="31" spans="1:4" ht="18.75">
      <c r="A31" s="1"/>
      <c r="B31" s="1"/>
      <c r="C31" s="1"/>
    </row>
    <row r="32" spans="1:4" ht="18.75">
      <c r="A32" s="1"/>
      <c r="B32" s="1"/>
      <c r="C32" s="1"/>
    </row>
    <row r="33" spans="1:3" ht="18.75">
      <c r="A33" s="1"/>
      <c r="B33" s="1"/>
      <c r="C33" s="1"/>
    </row>
    <row r="34" spans="1:3" ht="18.75">
      <c r="A34" s="1"/>
      <c r="B34" s="1"/>
      <c r="C34" s="1"/>
    </row>
    <row r="35" spans="1:3" ht="18.75">
      <c r="A35" s="1"/>
      <c r="B35" s="1"/>
      <c r="C35" s="1"/>
    </row>
    <row r="36" spans="1:3" ht="18.75">
      <c r="A36" s="1"/>
      <c r="B36" s="1"/>
      <c r="C36" s="1"/>
    </row>
    <row r="37" spans="1:3" ht="22.5" customHeight="1">
      <c r="A37" s="1"/>
      <c r="B37" s="1"/>
      <c r="C37" s="1"/>
    </row>
    <row r="38" spans="1:3" ht="18.75">
      <c r="A38" s="1"/>
      <c r="B38" s="1"/>
      <c r="C38" s="1"/>
    </row>
    <row r="39" spans="1:3" ht="18.75">
      <c r="A39" s="1"/>
      <c r="B39" s="1"/>
      <c r="C39" s="1"/>
    </row>
    <row r="40" spans="1:3" ht="18.75">
      <c r="A40" s="1"/>
      <c r="B40" s="1"/>
      <c r="C40" s="1"/>
    </row>
    <row r="41" spans="1:3" ht="18.75">
      <c r="A41" s="1"/>
      <c r="B41" s="1"/>
      <c r="C41" s="1"/>
    </row>
  </sheetData>
  <sheetProtection algorithmName="SHA-512" hashValue="qyKwTM6tOHQEtmNvuxLFWBa/GhOLmy5/H5MXwpLR3Gxq0M4I7mEO6ahL002eCJpwnzXM8H7IoSU4vGoZL1fSHw==" saltValue="+VfCDXB7wJTm8Rf19IVC6Q==" spinCount="100000" sheet="1" objects="1" scenarios="1"/>
  <mergeCells count="2">
    <mergeCell ref="A4:C4"/>
    <mergeCell ref="A3:C3"/>
  </mergeCells>
  <printOptions horizontalCentered="1"/>
  <pageMargins left="0.51181102362204722" right="0.31496062992125984" top="0.27559055118110237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9"/>
  <sheetViews>
    <sheetView topLeftCell="A10" workbookViewId="0">
      <selection activeCell="D1" sqref="D1:E1048576"/>
    </sheetView>
  </sheetViews>
  <sheetFormatPr defaultColWidth="10" defaultRowHeight="15.75"/>
  <cols>
    <col min="1" max="1" width="5.77734375" style="33" customWidth="1"/>
    <col min="2" max="2" width="45.88671875" style="33" customWidth="1"/>
    <col min="3" max="3" width="27.88671875" style="33" customWidth="1"/>
    <col min="4" max="4" width="13.5546875" style="33" hidden="1" customWidth="1"/>
    <col min="5" max="5" width="0" style="33" hidden="1" customWidth="1"/>
    <col min="6" max="16384" width="10" style="33"/>
  </cols>
  <sheetData>
    <row r="1" spans="1:5" ht="21" customHeight="1">
      <c r="A1" s="36"/>
      <c r="B1" s="36"/>
      <c r="C1" s="215" t="s">
        <v>116</v>
      </c>
    </row>
    <row r="2" spans="1:5" ht="12.75" hidden="1" customHeight="1">
      <c r="A2" s="40"/>
      <c r="B2" s="40"/>
      <c r="C2" s="27"/>
    </row>
    <row r="3" spans="1:5" ht="37.9" customHeight="1">
      <c r="A3" s="361" t="s">
        <v>281</v>
      </c>
      <c r="B3" s="361"/>
      <c r="C3" s="361"/>
    </row>
    <row r="4" spans="1:5" ht="38.450000000000003" customHeight="1">
      <c r="A4" s="358" t="str">
        <f>'81'!A4:C4</f>
        <v>(Phụ lục kèm theo Quyết định số        /QĐ-UBND ngày       tháng 01 năm 2020
 của Ủy ban nhân dân huyện A Lưới)</v>
      </c>
      <c r="B4" s="360"/>
      <c r="C4" s="358"/>
    </row>
    <row r="5" spans="1:5" ht="10.5" hidden="1" customHeight="1">
      <c r="A5" s="26"/>
      <c r="B5" s="26"/>
      <c r="C5" s="27"/>
    </row>
    <row r="6" spans="1:5" ht="19.5" customHeight="1">
      <c r="A6" s="28"/>
      <c r="B6" s="28"/>
      <c r="C6" s="30" t="s">
        <v>178</v>
      </c>
    </row>
    <row r="7" spans="1:5" s="43" customFormat="1" ht="27" customHeight="1">
      <c r="A7" s="69" t="s">
        <v>61</v>
      </c>
      <c r="B7" s="69" t="s">
        <v>30</v>
      </c>
      <c r="C7" s="69" t="s">
        <v>29</v>
      </c>
    </row>
    <row r="8" spans="1:5" s="1" customFormat="1" ht="20.100000000000001" customHeight="1">
      <c r="A8" s="92" t="s">
        <v>0</v>
      </c>
      <c r="B8" s="250" t="s">
        <v>58</v>
      </c>
      <c r="C8" s="194"/>
    </row>
    <row r="9" spans="1:5" s="1" customFormat="1" ht="20.100000000000001" customHeight="1">
      <c r="A9" s="92" t="s">
        <v>5</v>
      </c>
      <c r="B9" s="250" t="s">
        <v>131</v>
      </c>
      <c r="C9" s="195">
        <f>C10+C11+C14+C15+C16</f>
        <v>445489000</v>
      </c>
      <c r="D9" s="144">
        <f>447739000-2250000</f>
        <v>445489000</v>
      </c>
      <c r="E9" s="144">
        <f>C9-D9</f>
        <v>0</v>
      </c>
    </row>
    <row r="10" spans="1:5" s="1" customFormat="1" ht="20.100000000000001" customHeight="1">
      <c r="A10" s="95">
        <v>1</v>
      </c>
      <c r="B10" s="143" t="s">
        <v>120</v>
      </c>
      <c r="C10" s="194">
        <f>'83'!E11+'83'!F11-C16</f>
        <v>21530000</v>
      </c>
      <c r="D10" s="144"/>
    </row>
    <row r="11" spans="1:5" s="1" customFormat="1" ht="20.100000000000001" customHeight="1">
      <c r="A11" s="252">
        <f>A10+1</f>
        <v>2</v>
      </c>
      <c r="B11" s="143" t="s">
        <v>31</v>
      </c>
      <c r="C11" s="194">
        <f>SUM(C12:C13)</f>
        <v>423359000</v>
      </c>
    </row>
    <row r="12" spans="1:5" s="1" customFormat="1" ht="20.100000000000001" customHeight="1">
      <c r="A12" s="95" t="s">
        <v>32</v>
      </c>
      <c r="B12" s="143" t="s">
        <v>107</v>
      </c>
      <c r="C12" s="194">
        <v>278829000</v>
      </c>
    </row>
    <row r="13" spans="1:5" s="1" customFormat="1" ht="20.100000000000001" customHeight="1">
      <c r="A13" s="95" t="s">
        <v>32</v>
      </c>
      <c r="B13" s="143" t="s">
        <v>33</v>
      </c>
      <c r="C13" s="194">
        <v>144530000</v>
      </c>
    </row>
    <row r="14" spans="1:5" s="1" customFormat="1" ht="20.100000000000001" customHeight="1">
      <c r="A14" s="252">
        <v>3</v>
      </c>
      <c r="B14" s="143" t="s">
        <v>134</v>
      </c>
      <c r="C14" s="194"/>
    </row>
    <row r="15" spans="1:5" s="1" customFormat="1" ht="20.100000000000001" customHeight="1">
      <c r="A15" s="252">
        <f>A14+1</f>
        <v>4</v>
      </c>
      <c r="B15" s="143" t="s">
        <v>9</v>
      </c>
      <c r="C15" s="194"/>
    </row>
    <row r="16" spans="1:5" s="1" customFormat="1" ht="20.100000000000001" customHeight="1">
      <c r="A16" s="252">
        <f>A15+1</f>
        <v>5</v>
      </c>
      <c r="B16" s="143" t="s">
        <v>216</v>
      </c>
      <c r="C16" s="194">
        <f>'83'!E39</f>
        <v>600000</v>
      </c>
    </row>
    <row r="17" spans="1:4" s="1" customFormat="1" ht="20.100000000000001" customHeight="1">
      <c r="A17" s="92" t="s">
        <v>6</v>
      </c>
      <c r="B17" s="250" t="s">
        <v>49</v>
      </c>
      <c r="C17" s="195">
        <f>C18+C19+C22</f>
        <v>445489000</v>
      </c>
      <c r="D17" s="144">
        <f>C17-D9</f>
        <v>0</v>
      </c>
    </row>
    <row r="18" spans="1:4" s="1" customFormat="1" ht="20.100000000000001" customHeight="1">
      <c r="A18" s="253">
        <v>1</v>
      </c>
      <c r="B18" s="150" t="s">
        <v>103</v>
      </c>
      <c r="C18" s="194">
        <f>'84'!D11</f>
        <v>329545646</v>
      </c>
    </row>
    <row r="19" spans="1:4" s="1" customFormat="1" ht="20.100000000000001" customHeight="1">
      <c r="A19" s="252">
        <v>2</v>
      </c>
      <c r="B19" s="143" t="s">
        <v>60</v>
      </c>
      <c r="C19" s="194">
        <f>C20+C21</f>
        <v>115943354</v>
      </c>
    </row>
    <row r="20" spans="1:4" s="70" customFormat="1" ht="20.100000000000001" customHeight="1">
      <c r="A20" s="95" t="s">
        <v>32</v>
      </c>
      <c r="B20" s="143" t="s">
        <v>50</v>
      </c>
      <c r="C20" s="194">
        <f>'89'!Q11</f>
        <v>85051207</v>
      </c>
    </row>
    <row r="21" spans="1:4" s="70" customFormat="1" ht="20.100000000000001" customHeight="1">
      <c r="A21" s="95" t="s">
        <v>32</v>
      </c>
      <c r="B21" s="143" t="s">
        <v>51</v>
      </c>
      <c r="C21" s="194">
        <f>'90'!C12+'92'!W76</f>
        <v>30892147</v>
      </c>
    </row>
    <row r="22" spans="1:4" s="1" customFormat="1" ht="20.100000000000001" customHeight="1">
      <c r="A22" s="95">
        <v>3</v>
      </c>
      <c r="B22" s="143" t="s">
        <v>10</v>
      </c>
      <c r="C22" s="251"/>
    </row>
    <row r="23" spans="1:4" s="1" customFormat="1" ht="20.100000000000001" customHeight="1">
      <c r="A23" s="92" t="s">
        <v>1</v>
      </c>
      <c r="B23" s="93" t="s">
        <v>270</v>
      </c>
      <c r="C23" s="195"/>
    </row>
    <row r="24" spans="1:4" s="1" customFormat="1" ht="20.100000000000001" customHeight="1">
      <c r="A24" s="92" t="s">
        <v>5</v>
      </c>
      <c r="B24" s="250" t="s">
        <v>131</v>
      </c>
      <c r="C24" s="195">
        <f>C25+C26+C29+C30</f>
        <v>115943354</v>
      </c>
    </row>
    <row r="25" spans="1:4" s="1" customFormat="1" ht="20.100000000000001" customHeight="1">
      <c r="A25" s="95">
        <v>1</v>
      </c>
      <c r="B25" s="143" t="s">
        <v>120</v>
      </c>
      <c r="C25" s="194">
        <f>'83'!F11</f>
        <v>3630000</v>
      </c>
      <c r="D25" s="144"/>
    </row>
    <row r="26" spans="1:4" s="1" customFormat="1" ht="20.100000000000001" customHeight="1">
      <c r="A26" s="252">
        <f>A25+1</f>
        <v>2</v>
      </c>
      <c r="B26" s="143" t="s">
        <v>59</v>
      </c>
      <c r="C26" s="194">
        <f>SUM(C27:C28)</f>
        <v>112313354</v>
      </c>
    </row>
    <row r="27" spans="1:4" s="1" customFormat="1" ht="20.100000000000001" customHeight="1">
      <c r="A27" s="95" t="s">
        <v>32</v>
      </c>
      <c r="B27" s="143" t="s">
        <v>107</v>
      </c>
      <c r="C27" s="194">
        <f>C20-C25</f>
        <v>81421207</v>
      </c>
    </row>
    <row r="28" spans="1:4" s="1" customFormat="1" ht="20.100000000000001" customHeight="1">
      <c r="A28" s="95" t="s">
        <v>32</v>
      </c>
      <c r="B28" s="143" t="s">
        <v>33</v>
      </c>
      <c r="C28" s="194">
        <f>C21</f>
        <v>30892147</v>
      </c>
    </row>
    <row r="29" spans="1:4" s="1" customFormat="1" ht="20.100000000000001" customHeight="1">
      <c r="A29" s="252">
        <f>A26+1</f>
        <v>3</v>
      </c>
      <c r="B29" s="143" t="s">
        <v>134</v>
      </c>
      <c r="C29" s="254"/>
    </row>
    <row r="30" spans="1:4" s="1" customFormat="1" ht="20.100000000000001" customHeight="1">
      <c r="A30" s="252">
        <f>A29+1</f>
        <v>4</v>
      </c>
      <c r="B30" s="143" t="s">
        <v>9</v>
      </c>
      <c r="C30" s="254"/>
    </row>
    <row r="31" spans="1:4" s="1" customFormat="1" ht="20.100000000000001" customHeight="1">
      <c r="A31" s="92" t="s">
        <v>6</v>
      </c>
      <c r="B31" s="250" t="s">
        <v>49</v>
      </c>
      <c r="C31" s="195">
        <f>C24</f>
        <v>115943354</v>
      </c>
    </row>
    <row r="32" spans="1:4" ht="18.75">
      <c r="A32" s="1"/>
      <c r="B32" s="1"/>
      <c r="C32" s="1"/>
    </row>
    <row r="33" spans="1:3" ht="18.75">
      <c r="A33" s="1"/>
      <c r="B33" s="1"/>
      <c r="C33" s="1"/>
    </row>
    <row r="34" spans="1:3" ht="18.75">
      <c r="A34" s="1"/>
      <c r="B34" s="1"/>
      <c r="C34" s="1"/>
    </row>
    <row r="35" spans="1:3" ht="22.5" customHeight="1">
      <c r="A35" s="1"/>
      <c r="B35" s="1"/>
      <c r="C35" s="1"/>
    </row>
    <row r="36" spans="1:3" ht="18.75">
      <c r="A36" s="1"/>
      <c r="B36" s="1"/>
      <c r="C36" s="1"/>
    </row>
    <row r="37" spans="1:3" ht="18.75">
      <c r="A37" s="1"/>
      <c r="B37" s="1"/>
      <c r="C37" s="1"/>
    </row>
    <row r="38" spans="1:3" ht="18.75">
      <c r="A38" s="1"/>
      <c r="B38" s="1"/>
      <c r="C38" s="1"/>
    </row>
    <row r="39" spans="1:3" ht="18.75">
      <c r="A39" s="1"/>
      <c r="B39" s="1"/>
      <c r="C39" s="1"/>
    </row>
  </sheetData>
  <sheetProtection algorithmName="SHA-512" hashValue="oSELotf5v7Dz2jSUSa0OJTHVw1kwxue38Dileiinq3u+3gqpo5Wzhrz2Rw9jED/354sjNnDOTFlZRXRRim2aww==" saltValue="/Yi29zztmjWOEMVZCRdC7A==" spinCount="100000" sheet="1" objects="1" scenarios="1"/>
  <mergeCells count="2">
    <mergeCell ref="A4:C4"/>
    <mergeCell ref="A3:C3"/>
  </mergeCells>
  <printOptions horizontalCentered="1"/>
  <pageMargins left="0.31496062992125984" right="0.31496062992125984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40"/>
  <sheetViews>
    <sheetView workbookViewId="0">
      <selection activeCell="E12" sqref="E12"/>
    </sheetView>
  </sheetViews>
  <sheetFormatPr defaultColWidth="10" defaultRowHeight="15.75"/>
  <cols>
    <col min="1" max="1" width="5.77734375" style="33" customWidth="1"/>
    <col min="2" max="2" width="32" style="33" customWidth="1"/>
    <col min="3" max="6" width="10.33203125" style="33" customWidth="1"/>
    <col min="7" max="8" width="0" style="33" hidden="1" customWidth="1"/>
    <col min="9" max="16384" width="10" style="33"/>
  </cols>
  <sheetData>
    <row r="1" spans="1:8" ht="21" customHeight="1">
      <c r="A1" s="36"/>
      <c r="B1" s="37"/>
      <c r="C1" s="364" t="s">
        <v>91</v>
      </c>
      <c r="D1" s="364"/>
      <c r="E1" s="364"/>
      <c r="F1" s="364"/>
    </row>
    <row r="2" spans="1:8" ht="3" customHeight="1">
      <c r="A2" s="40"/>
      <c r="B2" s="40"/>
      <c r="C2" s="27"/>
      <c r="D2" s="27"/>
      <c r="E2" s="27"/>
    </row>
    <row r="3" spans="1:8" ht="20.25" customHeight="1">
      <c r="A3" s="365" t="s">
        <v>282</v>
      </c>
      <c r="B3" s="365"/>
      <c r="C3" s="365"/>
      <c r="D3" s="365"/>
      <c r="E3" s="365"/>
      <c r="F3" s="365"/>
    </row>
    <row r="4" spans="1:8" ht="33.75" customHeight="1">
      <c r="A4" s="358" t="str">
        <f>'82'!A4:C4</f>
        <v>(Phụ lục kèm theo Quyết định số        /QĐ-UBND ngày       tháng 01 năm 2020
 của Ủy ban nhân dân huyện A Lưới)</v>
      </c>
      <c r="B4" s="358"/>
      <c r="C4" s="358"/>
      <c r="D4" s="358"/>
      <c r="E4" s="358"/>
      <c r="F4" s="358"/>
    </row>
    <row r="5" spans="1:8" ht="3" customHeight="1">
      <c r="A5" s="26"/>
      <c r="B5" s="26"/>
      <c r="C5" s="27"/>
      <c r="D5" s="27"/>
      <c r="E5" s="27"/>
    </row>
    <row r="6" spans="1:8" ht="19.5" customHeight="1">
      <c r="A6" s="28"/>
      <c r="B6" s="28"/>
      <c r="C6" s="1"/>
      <c r="D6" s="1"/>
      <c r="E6" s="366" t="s">
        <v>178</v>
      </c>
      <c r="F6" s="366"/>
    </row>
    <row r="7" spans="1:8" s="43" customFormat="1" ht="18.75" customHeight="1">
      <c r="A7" s="362" t="s">
        <v>61</v>
      </c>
      <c r="B7" s="362" t="s">
        <v>30</v>
      </c>
      <c r="C7" s="363" t="s">
        <v>29</v>
      </c>
      <c r="D7" s="363"/>
      <c r="E7" s="363"/>
      <c r="F7" s="363"/>
    </row>
    <row r="8" spans="1:8" s="43" customFormat="1" ht="9" customHeight="1">
      <c r="A8" s="362"/>
      <c r="B8" s="362"/>
      <c r="C8" s="363"/>
      <c r="D8" s="363"/>
      <c r="E8" s="363"/>
      <c r="F8" s="363"/>
    </row>
    <row r="9" spans="1:8" s="43" customFormat="1" ht="24" customHeight="1">
      <c r="A9" s="362"/>
      <c r="B9" s="362"/>
      <c r="C9" s="367" t="s">
        <v>271</v>
      </c>
      <c r="D9" s="369" t="s">
        <v>24</v>
      </c>
      <c r="E9" s="370"/>
      <c r="F9" s="371"/>
    </row>
    <row r="10" spans="1:8" s="43" customFormat="1" ht="22.5" customHeight="1">
      <c r="A10" s="362"/>
      <c r="B10" s="362"/>
      <c r="C10" s="368"/>
      <c r="D10" s="216" t="s">
        <v>272</v>
      </c>
      <c r="E10" s="216" t="s">
        <v>273</v>
      </c>
      <c r="F10" s="216" t="s">
        <v>274</v>
      </c>
    </row>
    <row r="11" spans="1:8" s="99" customFormat="1" ht="18.75">
      <c r="A11" s="101"/>
      <c r="B11" s="102" t="s">
        <v>36</v>
      </c>
      <c r="C11" s="103">
        <f>C12+C39+C40</f>
        <v>24380000</v>
      </c>
      <c r="D11" s="103">
        <f>D12+D39+D40</f>
        <v>2250000</v>
      </c>
      <c r="E11" s="103">
        <f>E12+E39+E40</f>
        <v>18500000</v>
      </c>
      <c r="F11" s="103">
        <f>F12+F39+F40</f>
        <v>3630000</v>
      </c>
    </row>
    <row r="12" spans="1:8" s="99" customFormat="1" ht="18.75">
      <c r="A12" s="101" t="s">
        <v>5</v>
      </c>
      <c r="B12" s="102" t="s">
        <v>4</v>
      </c>
      <c r="C12" s="103">
        <f>C13+C15+C17+C19+C21+C22+C23+C24+C28+C29+C30+C31+C32+C33+C35+C36+C37+C38</f>
        <v>23780000</v>
      </c>
      <c r="D12" s="103">
        <f t="shared" ref="D12:F12" si="0">D13+D15+D17+D19+D21+D22+D23+D24+D28+D29+D30+D31+D32+D33+D35+D36+D37+D38</f>
        <v>2250000</v>
      </c>
      <c r="E12" s="103">
        <f t="shared" si="0"/>
        <v>17900000</v>
      </c>
      <c r="F12" s="103">
        <f t="shared" si="0"/>
        <v>3630000</v>
      </c>
      <c r="G12" s="99">
        <v>2250000</v>
      </c>
      <c r="H12" s="357">
        <f>D12-G12</f>
        <v>0</v>
      </c>
    </row>
    <row r="13" spans="1:8" s="99" customFormat="1" ht="31.5">
      <c r="A13" s="104">
        <v>1</v>
      </c>
      <c r="B13" s="105" t="s">
        <v>37</v>
      </c>
      <c r="C13" s="106">
        <f>SUM(D13:F13)</f>
        <v>0</v>
      </c>
      <c r="D13" s="106"/>
      <c r="E13" s="107"/>
      <c r="F13" s="107"/>
    </row>
    <row r="14" spans="1:8" s="99" customFormat="1" ht="18.75" hidden="1">
      <c r="A14" s="104"/>
      <c r="B14" s="105" t="s">
        <v>38</v>
      </c>
      <c r="C14" s="106">
        <f t="shared" ref="C14:C40" si="1">SUM(D14:F14)</f>
        <v>0</v>
      </c>
      <c r="D14" s="106"/>
      <c r="E14" s="106"/>
      <c r="F14" s="106"/>
    </row>
    <row r="15" spans="1:8" s="99" customFormat="1" ht="31.5">
      <c r="A15" s="104">
        <f>A13+1</f>
        <v>2</v>
      </c>
      <c r="B15" s="105" t="s">
        <v>39</v>
      </c>
      <c r="C15" s="106">
        <f t="shared" si="1"/>
        <v>0</v>
      </c>
      <c r="D15" s="106"/>
      <c r="E15" s="106"/>
      <c r="F15" s="106"/>
    </row>
    <row r="16" spans="1:8" s="99" customFormat="1" ht="18.75" hidden="1">
      <c r="A16" s="108"/>
      <c r="B16" s="105" t="s">
        <v>38</v>
      </c>
      <c r="C16" s="106">
        <f t="shared" si="1"/>
        <v>0</v>
      </c>
      <c r="D16" s="106"/>
      <c r="E16" s="106"/>
      <c r="F16" s="106"/>
    </row>
    <row r="17" spans="1:6" s="99" customFormat="1" ht="31.5">
      <c r="A17" s="104">
        <f>A15+1</f>
        <v>3</v>
      </c>
      <c r="B17" s="105" t="s">
        <v>40</v>
      </c>
      <c r="C17" s="106">
        <f t="shared" si="1"/>
        <v>0</v>
      </c>
      <c r="D17" s="106"/>
      <c r="E17" s="106"/>
      <c r="F17" s="106"/>
    </row>
    <row r="18" spans="1:6" s="99" customFormat="1" ht="18.75" hidden="1">
      <c r="A18" s="108"/>
      <c r="B18" s="105" t="s">
        <v>38</v>
      </c>
      <c r="C18" s="106">
        <f t="shared" si="1"/>
        <v>0</v>
      </c>
      <c r="D18" s="106"/>
      <c r="E18" s="106"/>
      <c r="F18" s="106"/>
    </row>
    <row r="19" spans="1:6" s="99" customFormat="1" ht="18.75">
      <c r="A19" s="104">
        <f>A17+1</f>
        <v>4</v>
      </c>
      <c r="B19" s="105" t="s">
        <v>11</v>
      </c>
      <c r="C19" s="106">
        <f t="shared" si="1"/>
        <v>12000000</v>
      </c>
      <c r="D19" s="106"/>
      <c r="E19" s="106">
        <v>10355000</v>
      </c>
      <c r="F19" s="106">
        <v>1645000</v>
      </c>
    </row>
    <row r="20" spans="1:6" s="99" customFormat="1" ht="18.75" hidden="1">
      <c r="A20" s="104"/>
      <c r="B20" s="105" t="s">
        <v>38</v>
      </c>
      <c r="C20" s="106">
        <f t="shared" si="1"/>
        <v>0</v>
      </c>
      <c r="D20" s="106"/>
      <c r="E20" s="106"/>
      <c r="F20" s="106"/>
    </row>
    <row r="21" spans="1:6" s="99" customFormat="1" ht="18.75">
      <c r="A21" s="104">
        <v>5</v>
      </c>
      <c r="B21" s="105" t="s">
        <v>12</v>
      </c>
      <c r="C21" s="106">
        <f t="shared" si="1"/>
        <v>1500000</v>
      </c>
      <c r="D21" s="106"/>
      <c r="E21" s="106">
        <v>665000</v>
      </c>
      <c r="F21" s="106">
        <v>835000</v>
      </c>
    </row>
    <row r="22" spans="1:6" s="99" customFormat="1" ht="18.75">
      <c r="A22" s="104">
        <v>6</v>
      </c>
      <c r="B22" s="105" t="s">
        <v>13</v>
      </c>
      <c r="C22" s="106">
        <f t="shared" si="1"/>
        <v>0</v>
      </c>
      <c r="D22" s="106"/>
      <c r="E22" s="106"/>
      <c r="F22" s="106"/>
    </row>
    <row r="23" spans="1:6" s="99" customFormat="1" ht="18.75">
      <c r="A23" s="104">
        <v>7</v>
      </c>
      <c r="B23" s="105" t="s">
        <v>20</v>
      </c>
      <c r="C23" s="106">
        <f t="shared" si="1"/>
        <v>4000000</v>
      </c>
      <c r="D23" s="106"/>
      <c r="E23" s="106">
        <v>3900000</v>
      </c>
      <c r="F23" s="106">
        <v>100000</v>
      </c>
    </row>
    <row r="24" spans="1:6" s="99" customFormat="1" ht="18.75">
      <c r="A24" s="104">
        <f t="shared" ref="A24:A32" si="2">A23+1</f>
        <v>8</v>
      </c>
      <c r="B24" s="105" t="s">
        <v>41</v>
      </c>
      <c r="C24" s="106">
        <f>SUM(C25:C27)</f>
        <v>950000</v>
      </c>
      <c r="D24" s="106">
        <f>SUM(D25:D27)</f>
        <v>350000</v>
      </c>
      <c r="E24" s="106">
        <f>SUM(E25:E27)</f>
        <v>260000</v>
      </c>
      <c r="F24" s="106">
        <f>SUM(F25:F27)</f>
        <v>340000</v>
      </c>
    </row>
    <row r="25" spans="1:6" s="255" customFormat="1" ht="18.75">
      <c r="A25" s="108"/>
      <c r="B25" s="109" t="s">
        <v>257</v>
      </c>
      <c r="C25" s="110">
        <f t="shared" si="1"/>
        <v>350000</v>
      </c>
      <c r="D25" s="110">
        <v>350000</v>
      </c>
      <c r="E25" s="110"/>
      <c r="F25" s="110"/>
    </row>
    <row r="26" spans="1:6" s="255" customFormat="1" ht="18.75">
      <c r="A26" s="108"/>
      <c r="B26" s="109" t="s">
        <v>212</v>
      </c>
      <c r="C26" s="110">
        <f t="shared" si="1"/>
        <v>260000</v>
      </c>
      <c r="D26" s="110"/>
      <c r="E26" s="110">
        <v>260000</v>
      </c>
      <c r="F26" s="110"/>
    </row>
    <row r="27" spans="1:6" s="255" customFormat="1" ht="18.75">
      <c r="A27" s="108"/>
      <c r="B27" s="109" t="s">
        <v>213</v>
      </c>
      <c r="C27" s="110">
        <f t="shared" si="1"/>
        <v>340000</v>
      </c>
      <c r="D27" s="110"/>
      <c r="E27" s="110"/>
      <c r="F27" s="110">
        <v>340000</v>
      </c>
    </row>
    <row r="28" spans="1:6" s="99" customFormat="1" ht="18.75">
      <c r="A28" s="104">
        <f>A24+1</f>
        <v>9</v>
      </c>
      <c r="B28" s="105" t="s">
        <v>19</v>
      </c>
      <c r="C28" s="106">
        <f t="shared" si="1"/>
        <v>0</v>
      </c>
      <c r="D28" s="106"/>
      <c r="E28" s="106"/>
      <c r="F28" s="106"/>
    </row>
    <row r="29" spans="1:6" s="99" customFormat="1" ht="18.75">
      <c r="A29" s="104">
        <f t="shared" si="2"/>
        <v>10</v>
      </c>
      <c r="B29" s="105" t="s">
        <v>18</v>
      </c>
      <c r="C29" s="106">
        <f t="shared" si="1"/>
        <v>0</v>
      </c>
      <c r="D29" s="106"/>
      <c r="E29" s="106"/>
      <c r="F29" s="106"/>
    </row>
    <row r="30" spans="1:6" s="99" customFormat="1" ht="18.75">
      <c r="A30" s="104">
        <f t="shared" si="2"/>
        <v>11</v>
      </c>
      <c r="B30" s="105" t="s">
        <v>42</v>
      </c>
      <c r="C30" s="106">
        <f t="shared" si="1"/>
        <v>130000</v>
      </c>
      <c r="D30" s="106"/>
      <c r="E30" s="106">
        <v>130000</v>
      </c>
      <c r="F30" s="106"/>
    </row>
    <row r="31" spans="1:6" s="99" customFormat="1" ht="18.75">
      <c r="A31" s="104">
        <f t="shared" si="2"/>
        <v>12</v>
      </c>
      <c r="B31" s="105" t="s">
        <v>21</v>
      </c>
      <c r="C31" s="106">
        <f t="shared" si="1"/>
        <v>2000000</v>
      </c>
      <c r="D31" s="106"/>
      <c r="E31" s="106">
        <v>1600000</v>
      </c>
      <c r="F31" s="106">
        <v>400000</v>
      </c>
    </row>
    <row r="32" spans="1:6" s="99" customFormat="1" ht="31.5">
      <c r="A32" s="104">
        <f t="shared" si="2"/>
        <v>13</v>
      </c>
      <c r="B32" s="105" t="s">
        <v>43</v>
      </c>
      <c r="C32" s="106">
        <f t="shared" si="1"/>
        <v>0</v>
      </c>
      <c r="D32" s="106"/>
      <c r="E32" s="106"/>
      <c r="F32" s="106"/>
    </row>
    <row r="33" spans="1:6" s="99" customFormat="1" ht="18.75">
      <c r="A33" s="104">
        <v>14</v>
      </c>
      <c r="B33" s="105" t="s">
        <v>14</v>
      </c>
      <c r="C33" s="106">
        <f t="shared" si="1"/>
        <v>0</v>
      </c>
      <c r="D33" s="106"/>
      <c r="E33" s="106"/>
      <c r="F33" s="106"/>
    </row>
    <row r="34" spans="1:6" s="99" customFormat="1" ht="18.75" hidden="1">
      <c r="A34" s="104"/>
      <c r="B34" s="105" t="s">
        <v>38</v>
      </c>
      <c r="C34" s="106">
        <f t="shared" si="1"/>
        <v>0</v>
      </c>
      <c r="D34" s="106"/>
      <c r="E34" s="106"/>
      <c r="F34" s="106"/>
    </row>
    <row r="35" spans="1:6" s="99" customFormat="1" ht="18.75">
      <c r="A35" s="104">
        <v>15</v>
      </c>
      <c r="B35" s="105" t="s">
        <v>44</v>
      </c>
      <c r="C35" s="106">
        <f t="shared" si="1"/>
        <v>400000</v>
      </c>
      <c r="D35" s="106">
        <v>400000</v>
      </c>
      <c r="E35" s="106"/>
      <c r="F35" s="106"/>
    </row>
    <row r="36" spans="1:6" s="99" customFormat="1" ht="18.75">
      <c r="A36" s="104">
        <v>16</v>
      </c>
      <c r="B36" s="105" t="s">
        <v>15</v>
      </c>
      <c r="C36" s="106">
        <f t="shared" si="1"/>
        <v>2800000</v>
      </c>
      <c r="D36" s="106">
        <v>1500000</v>
      </c>
      <c r="E36" s="106">
        <v>990000</v>
      </c>
      <c r="F36" s="106">
        <v>310000</v>
      </c>
    </row>
    <row r="37" spans="1:6" s="99" customFormat="1" ht="31.5">
      <c r="A37" s="104">
        <v>17</v>
      </c>
      <c r="B37" s="105" t="s">
        <v>45</v>
      </c>
      <c r="C37" s="106">
        <f t="shared" si="1"/>
        <v>0</v>
      </c>
      <c r="D37" s="106"/>
      <c r="E37" s="106"/>
      <c r="F37" s="106"/>
    </row>
    <row r="38" spans="1:6" s="99" customFormat="1" ht="18.75">
      <c r="A38" s="104">
        <v>18</v>
      </c>
      <c r="B38" s="105" t="s">
        <v>214</v>
      </c>
      <c r="C38" s="106">
        <f t="shared" si="1"/>
        <v>0</v>
      </c>
      <c r="D38" s="106"/>
      <c r="E38" s="106"/>
      <c r="F38" s="106"/>
    </row>
    <row r="39" spans="1:6" s="100" customFormat="1" ht="18.75">
      <c r="A39" s="101" t="s">
        <v>6</v>
      </c>
      <c r="B39" s="102" t="s">
        <v>215</v>
      </c>
      <c r="C39" s="103">
        <f t="shared" si="1"/>
        <v>600000</v>
      </c>
      <c r="D39" s="103"/>
      <c r="E39" s="103">
        <v>600000</v>
      </c>
      <c r="F39" s="103"/>
    </row>
    <row r="40" spans="1:6" s="99" customFormat="1" ht="18.75">
      <c r="A40" s="101" t="s">
        <v>16</v>
      </c>
      <c r="B40" s="102" t="s">
        <v>8</v>
      </c>
      <c r="C40" s="106">
        <f t="shared" si="1"/>
        <v>0</v>
      </c>
      <c r="D40" s="106"/>
      <c r="E40" s="106"/>
      <c r="F40" s="106"/>
    </row>
  </sheetData>
  <sheetProtection algorithmName="SHA-512" hashValue="8otF8drGnvL/IJDjfeXnOVLAgsOj7AuUMnN1Q2cKBwVz3LS+tsc0dtC87zIeUBJm19T0og1yqWNt63gar74VKw==" saltValue="dz+h17pA988bF4kXzAh9og==" spinCount="100000" sheet="1" objects="1" scenarios="1"/>
  <mergeCells count="9">
    <mergeCell ref="A7:A10"/>
    <mergeCell ref="B7:B10"/>
    <mergeCell ref="C7:F8"/>
    <mergeCell ref="C1:F1"/>
    <mergeCell ref="A3:F3"/>
    <mergeCell ref="A4:F4"/>
    <mergeCell ref="E6:F6"/>
    <mergeCell ref="C9:C10"/>
    <mergeCell ref="D9:F9"/>
  </mergeCells>
  <printOptions horizontalCentered="1"/>
  <pageMargins left="0.31496062992125984" right="0.31496062992125984" top="0.47244094488188981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7"/>
  <sheetViews>
    <sheetView topLeftCell="A34" workbookViewId="0">
      <selection activeCell="D42" sqref="D42"/>
    </sheetView>
  </sheetViews>
  <sheetFormatPr defaultColWidth="10" defaultRowHeight="15.75"/>
  <cols>
    <col min="1" max="1" width="5.77734375" style="33" customWidth="1"/>
    <col min="2" max="2" width="35.33203125" style="33" customWidth="1"/>
    <col min="3" max="5" width="13.44140625" style="33" customWidth="1"/>
    <col min="6" max="6" width="10" style="33"/>
    <col min="7" max="7" width="11.109375" style="33" bestFit="1" customWidth="1"/>
    <col min="8" max="16384" width="10" style="33"/>
  </cols>
  <sheetData>
    <row r="1" spans="1:7" ht="21" customHeight="1">
      <c r="A1" s="36"/>
      <c r="B1" s="37"/>
      <c r="C1" s="37"/>
      <c r="D1" s="37"/>
      <c r="E1" s="39" t="s">
        <v>92</v>
      </c>
    </row>
    <row r="2" spans="1:7" ht="5.25" customHeight="1">
      <c r="A2" s="40"/>
      <c r="B2" s="40"/>
      <c r="C2" s="40"/>
      <c r="D2" s="40"/>
      <c r="E2" s="27"/>
    </row>
    <row r="3" spans="1:7" s="75" customFormat="1" ht="58.15" customHeight="1">
      <c r="A3" s="361" t="s">
        <v>283</v>
      </c>
      <c r="B3" s="361"/>
      <c r="C3" s="361"/>
      <c r="D3" s="361"/>
      <c r="E3" s="361"/>
    </row>
    <row r="4" spans="1:7" s="75" customFormat="1" ht="36.75" customHeight="1">
      <c r="A4" s="358" t="str">
        <f>'83'!A4:E4</f>
        <v>(Phụ lục kèm theo Quyết định số        /QĐ-UBND ngày       tháng 01 năm 2020
 của Ủy ban nhân dân huyện A Lưới)</v>
      </c>
      <c r="B4" s="358"/>
      <c r="C4" s="358"/>
      <c r="D4" s="358"/>
      <c r="E4" s="358"/>
    </row>
    <row r="5" spans="1:7" ht="2.25" customHeight="1">
      <c r="A5" s="35"/>
      <c r="B5" s="35"/>
      <c r="C5" s="35"/>
      <c r="D5" s="35"/>
      <c r="E5" s="35"/>
    </row>
    <row r="6" spans="1:7" ht="19.5" customHeight="1">
      <c r="A6" s="28"/>
      <c r="B6" s="28"/>
      <c r="C6" s="28"/>
      <c r="D6" s="28"/>
      <c r="E6" s="30" t="s">
        <v>178</v>
      </c>
    </row>
    <row r="7" spans="1:7" s="71" customFormat="1" ht="18.75" customHeight="1">
      <c r="A7" s="372" t="s">
        <v>61</v>
      </c>
      <c r="B7" s="372" t="s">
        <v>30</v>
      </c>
      <c r="C7" s="363" t="s">
        <v>108</v>
      </c>
      <c r="D7" s="363" t="s">
        <v>56</v>
      </c>
      <c r="E7" s="363"/>
    </row>
    <row r="8" spans="1:7" s="71" customFormat="1" ht="11.25" customHeight="1">
      <c r="A8" s="373"/>
      <c r="B8" s="373"/>
      <c r="C8" s="363"/>
      <c r="D8" s="363" t="s">
        <v>68</v>
      </c>
      <c r="E8" s="363" t="s">
        <v>269</v>
      </c>
    </row>
    <row r="9" spans="1:7" s="71" customFormat="1" ht="20.25" customHeight="1">
      <c r="A9" s="373"/>
      <c r="B9" s="373"/>
      <c r="C9" s="363"/>
      <c r="D9" s="363"/>
      <c r="E9" s="363"/>
    </row>
    <row r="10" spans="1:7" s="71" customFormat="1" ht="4.5" customHeight="1">
      <c r="A10" s="374"/>
      <c r="B10" s="374"/>
      <c r="C10" s="363"/>
      <c r="D10" s="363"/>
      <c r="E10" s="363"/>
    </row>
    <row r="11" spans="1:7" s="1" customFormat="1" ht="18.75">
      <c r="A11" s="216"/>
      <c r="B11" s="216" t="s">
        <v>64</v>
      </c>
      <c r="C11" s="147">
        <f>C12+C50+C55+C56</f>
        <v>445489000</v>
      </c>
      <c r="D11" s="147">
        <f t="shared" ref="D11:E11" si="0">D12+D50+D55+D56</f>
        <v>329545646</v>
      </c>
      <c r="E11" s="147">
        <f t="shared" si="0"/>
        <v>115943354</v>
      </c>
      <c r="G11" s="144"/>
    </row>
    <row r="12" spans="1:7" s="1" customFormat="1" ht="18.75">
      <c r="A12" s="216" t="s">
        <v>0</v>
      </c>
      <c r="B12" s="102" t="s">
        <v>67</v>
      </c>
      <c r="C12" s="103">
        <f>C13+C33+C48+C49</f>
        <v>444889000</v>
      </c>
      <c r="D12" s="103">
        <f>D13+D33+D48+D49</f>
        <v>328945646</v>
      </c>
      <c r="E12" s="103">
        <f>E13+E33+E48+E49</f>
        <v>115943354</v>
      </c>
    </row>
    <row r="13" spans="1:7" s="1" customFormat="1" ht="18.75">
      <c r="A13" s="216" t="s">
        <v>5</v>
      </c>
      <c r="B13" s="102" t="s">
        <v>3</v>
      </c>
      <c r="C13" s="103">
        <f>C14+C32</f>
        <v>2800000</v>
      </c>
      <c r="D13" s="103">
        <f>D14+D32</f>
        <v>2400000</v>
      </c>
      <c r="E13" s="103">
        <f>E14+E32</f>
        <v>400000</v>
      </c>
    </row>
    <row r="14" spans="1:7" s="1" customFormat="1" ht="18.75">
      <c r="A14" s="258">
        <v>1</v>
      </c>
      <c r="B14" s="105" t="s">
        <v>23</v>
      </c>
      <c r="C14" s="103">
        <f>SUM(C16:C27)</f>
        <v>2000000</v>
      </c>
      <c r="D14" s="103">
        <f t="shared" ref="D14:E14" si="1">SUM(D16:D27)</f>
        <v>1600000</v>
      </c>
      <c r="E14" s="103">
        <f t="shared" si="1"/>
        <v>400000</v>
      </c>
    </row>
    <row r="15" spans="1:7" s="1" customFormat="1" ht="18.75">
      <c r="A15" s="259"/>
      <c r="B15" s="105" t="s">
        <v>170</v>
      </c>
      <c r="C15" s="106">
        <f>SUM(C16:C28)</f>
        <v>2000000</v>
      </c>
      <c r="D15" s="106">
        <f>SUM(D16:D28)</f>
        <v>1600000</v>
      </c>
      <c r="E15" s="106">
        <f>SUM(E16:E28)</f>
        <v>400000</v>
      </c>
    </row>
    <row r="16" spans="1:7" s="1" customFormat="1" ht="18.75">
      <c r="A16" s="260" t="s">
        <v>32</v>
      </c>
      <c r="B16" s="261" t="s">
        <v>209</v>
      </c>
      <c r="C16" s="110">
        <f t="shared" ref="C16:C32" si="2">SUM(D16:E16)</f>
        <v>0</v>
      </c>
      <c r="D16" s="110">
        <f>'85'!C14</f>
        <v>0</v>
      </c>
      <c r="E16" s="110">
        <f>'87'!D13</f>
        <v>0</v>
      </c>
    </row>
    <row r="17" spans="1:5" s="1" customFormat="1" ht="18.75">
      <c r="A17" s="260" t="s">
        <v>32</v>
      </c>
      <c r="B17" s="261" t="s">
        <v>210</v>
      </c>
      <c r="C17" s="110">
        <f t="shared" si="2"/>
        <v>0</v>
      </c>
      <c r="D17" s="110">
        <f>'85'!C15</f>
        <v>0</v>
      </c>
      <c r="E17" s="110">
        <f>'87'!E13</f>
        <v>0</v>
      </c>
    </row>
    <row r="18" spans="1:5" s="1" customFormat="1" ht="18.75">
      <c r="A18" s="260" t="s">
        <v>32</v>
      </c>
      <c r="B18" s="261" t="s">
        <v>74</v>
      </c>
      <c r="C18" s="110">
        <f t="shared" si="2"/>
        <v>0</v>
      </c>
      <c r="D18" s="110">
        <f>'85'!C16</f>
        <v>0</v>
      </c>
      <c r="E18" s="110">
        <f>'87'!F13</f>
        <v>0</v>
      </c>
    </row>
    <row r="19" spans="1:5" s="1" customFormat="1" ht="18.75">
      <c r="A19" s="260" t="s">
        <v>32</v>
      </c>
      <c r="B19" s="261" t="s">
        <v>25</v>
      </c>
      <c r="C19" s="110">
        <f t="shared" si="2"/>
        <v>0</v>
      </c>
      <c r="D19" s="110">
        <f>'85'!C17</f>
        <v>0</v>
      </c>
      <c r="E19" s="110">
        <f>'87'!G13</f>
        <v>0</v>
      </c>
    </row>
    <row r="20" spans="1:5" s="1" customFormat="1" ht="18.75">
      <c r="A20" s="260" t="s">
        <v>32</v>
      </c>
      <c r="B20" s="261" t="s">
        <v>77</v>
      </c>
      <c r="C20" s="110">
        <f t="shared" si="2"/>
        <v>0</v>
      </c>
      <c r="D20" s="110">
        <f>'85'!C18</f>
        <v>0</v>
      </c>
      <c r="E20" s="110">
        <f>'87'!H13</f>
        <v>0</v>
      </c>
    </row>
    <row r="21" spans="1:5" s="1" customFormat="1" ht="18.75">
      <c r="A21" s="260" t="s">
        <v>32</v>
      </c>
      <c r="B21" s="261" t="s">
        <v>79</v>
      </c>
      <c r="C21" s="110">
        <f t="shared" si="2"/>
        <v>0</v>
      </c>
      <c r="D21" s="110">
        <f>'85'!C19</f>
        <v>0</v>
      </c>
      <c r="E21" s="110">
        <f>'87'!I13</f>
        <v>0</v>
      </c>
    </row>
    <row r="22" spans="1:5" s="1" customFormat="1" ht="18.75">
      <c r="A22" s="260" t="s">
        <v>32</v>
      </c>
      <c r="B22" s="261" t="s">
        <v>81</v>
      </c>
      <c r="C22" s="110">
        <f t="shared" si="2"/>
        <v>0</v>
      </c>
      <c r="D22" s="110">
        <f>'85'!C20</f>
        <v>0</v>
      </c>
      <c r="E22" s="110">
        <f>'87'!J13</f>
        <v>0</v>
      </c>
    </row>
    <row r="23" spans="1:5" s="1" customFormat="1" ht="18.75">
      <c r="A23" s="260" t="s">
        <v>32</v>
      </c>
      <c r="B23" s="261" t="s">
        <v>83</v>
      </c>
      <c r="C23" s="110">
        <f t="shared" si="2"/>
        <v>0</v>
      </c>
      <c r="D23" s="110">
        <f>'85'!C21</f>
        <v>0</v>
      </c>
      <c r="E23" s="110">
        <f>'87'!K13</f>
        <v>0</v>
      </c>
    </row>
    <row r="24" spans="1:5" s="1" customFormat="1" ht="18.75">
      <c r="A24" s="260" t="s">
        <v>32</v>
      </c>
      <c r="B24" s="261" t="s">
        <v>85</v>
      </c>
      <c r="C24" s="110">
        <f t="shared" si="2"/>
        <v>0</v>
      </c>
      <c r="D24" s="110">
        <f>'85'!C22</f>
        <v>0</v>
      </c>
      <c r="E24" s="110">
        <f>'87'!L13</f>
        <v>0</v>
      </c>
    </row>
    <row r="25" spans="1:5" s="1" customFormat="1" ht="18.75">
      <c r="A25" s="260" t="s">
        <v>32</v>
      </c>
      <c r="B25" s="261" t="s">
        <v>87</v>
      </c>
      <c r="C25" s="110">
        <f t="shared" si="2"/>
        <v>2000000</v>
      </c>
      <c r="D25" s="110">
        <f>'85'!C23</f>
        <v>1600000</v>
      </c>
      <c r="E25" s="110">
        <f>'87'!M13</f>
        <v>400000</v>
      </c>
    </row>
    <row r="26" spans="1:5" s="1" customFormat="1" ht="31.5">
      <c r="A26" s="260" t="s">
        <v>32</v>
      </c>
      <c r="B26" s="261" t="s">
        <v>99</v>
      </c>
      <c r="C26" s="110">
        <f t="shared" si="2"/>
        <v>0</v>
      </c>
      <c r="D26" s="110">
        <f>'85'!C24</f>
        <v>0</v>
      </c>
      <c r="E26" s="110">
        <f>'87'!N13</f>
        <v>0</v>
      </c>
    </row>
    <row r="27" spans="1:5" s="1" customFormat="1" ht="18.75">
      <c r="A27" s="260" t="s">
        <v>32</v>
      </c>
      <c r="B27" s="261" t="s">
        <v>90</v>
      </c>
      <c r="C27" s="110">
        <f t="shared" si="2"/>
        <v>0</v>
      </c>
      <c r="D27" s="110">
        <f>'85'!C25</f>
        <v>0</v>
      </c>
      <c r="E27" s="110"/>
    </row>
    <row r="28" spans="1:5" s="1" customFormat="1" ht="18.75">
      <c r="A28" s="260" t="s">
        <v>32</v>
      </c>
      <c r="B28" s="261" t="s">
        <v>211</v>
      </c>
      <c r="C28" s="110">
        <f t="shared" si="2"/>
        <v>0</v>
      </c>
      <c r="D28" s="110">
        <f>'85'!C26</f>
        <v>0</v>
      </c>
      <c r="E28" s="110"/>
    </row>
    <row r="29" spans="1:5" s="1" customFormat="1" ht="18.75">
      <c r="A29" s="259"/>
      <c r="B29" s="105" t="s">
        <v>171</v>
      </c>
      <c r="C29" s="103">
        <f t="shared" si="2"/>
        <v>0</v>
      </c>
      <c r="D29" s="103"/>
      <c r="E29" s="107"/>
    </row>
    <row r="30" spans="1:5" s="1" customFormat="1" ht="18.75">
      <c r="A30" s="260" t="s">
        <v>32</v>
      </c>
      <c r="B30" s="261" t="s">
        <v>135</v>
      </c>
      <c r="C30" s="110">
        <f t="shared" si="2"/>
        <v>2000000</v>
      </c>
      <c r="D30" s="110">
        <f>D25</f>
        <v>1600000</v>
      </c>
      <c r="E30" s="110">
        <f>E25</f>
        <v>400000</v>
      </c>
    </row>
    <row r="31" spans="1:5" s="1" customFormat="1" ht="18.75">
      <c r="A31" s="260" t="s">
        <v>32</v>
      </c>
      <c r="B31" s="261" t="s">
        <v>136</v>
      </c>
      <c r="C31" s="103">
        <f t="shared" si="2"/>
        <v>0</v>
      </c>
      <c r="D31" s="103"/>
      <c r="E31" s="107"/>
    </row>
    <row r="32" spans="1:5" s="1" customFormat="1" ht="18.75">
      <c r="A32" s="258">
        <v>2</v>
      </c>
      <c r="B32" s="105" t="s">
        <v>66</v>
      </c>
      <c r="C32" s="106">
        <f t="shared" si="2"/>
        <v>800000</v>
      </c>
      <c r="D32" s="106">
        <v>800000</v>
      </c>
      <c r="E32" s="106"/>
    </row>
    <row r="33" spans="1:7" s="1" customFormat="1" ht="18.75">
      <c r="A33" s="216" t="s">
        <v>6</v>
      </c>
      <c r="B33" s="102" t="s">
        <v>2</v>
      </c>
      <c r="C33" s="103">
        <f>SUM(C35:C47)</f>
        <v>429315860</v>
      </c>
      <c r="D33" s="103">
        <f>SUM(D35:D47)</f>
        <v>317927420</v>
      </c>
      <c r="E33" s="103">
        <f>SUM(E35:E47)</f>
        <v>111388440</v>
      </c>
    </row>
    <row r="34" spans="1:7" s="1" customFormat="1" ht="18.75">
      <c r="A34" s="216"/>
      <c r="B34" s="256" t="s">
        <v>24</v>
      </c>
      <c r="C34" s="110"/>
      <c r="D34" s="110"/>
      <c r="E34" s="110"/>
    </row>
    <row r="35" spans="1:7" s="1" customFormat="1" ht="18.75">
      <c r="A35" s="262">
        <v>1</v>
      </c>
      <c r="B35" s="261" t="str">
        <f>'85'!B14</f>
        <v>Chi quốc phòng</v>
      </c>
      <c r="C35" s="110">
        <f t="shared" ref="C35:C47" si="3">SUM(D35:E35)</f>
        <v>2205000</v>
      </c>
      <c r="D35" s="110">
        <f>'85'!C30</f>
        <v>2205000</v>
      </c>
      <c r="E35" s="110"/>
    </row>
    <row r="36" spans="1:7" s="1" customFormat="1" ht="18.75">
      <c r="A36" s="262">
        <v>2</v>
      </c>
      <c r="B36" s="261" t="str">
        <f>'85'!B15</f>
        <v>Chi an ninh, trật tự an toàn xã hội</v>
      </c>
      <c r="C36" s="110">
        <f t="shared" si="3"/>
        <v>440000</v>
      </c>
      <c r="D36" s="110">
        <f>'85'!C31</f>
        <v>440000</v>
      </c>
      <c r="E36" s="110"/>
    </row>
    <row r="37" spans="1:7" s="1" customFormat="1" ht="18.75">
      <c r="A37" s="262">
        <v>3</v>
      </c>
      <c r="B37" s="261" t="str">
        <f>'85'!B16</f>
        <v>Chi giáo dục - đào tạo và dạy nghề</v>
      </c>
      <c r="C37" s="110">
        <f t="shared" si="3"/>
        <v>228511898</v>
      </c>
      <c r="D37" s="110">
        <f>'85'!C32</f>
        <v>228511898</v>
      </c>
      <c r="E37" s="110"/>
    </row>
    <row r="38" spans="1:7" s="1" customFormat="1" ht="18.75">
      <c r="A38" s="262">
        <v>4</v>
      </c>
      <c r="B38" s="261" t="str">
        <f>'85'!B17</f>
        <v>Chi khoa học và công nghệ</v>
      </c>
      <c r="C38" s="110">
        <f t="shared" si="3"/>
        <v>0</v>
      </c>
      <c r="D38" s="110">
        <f>'85'!C33</f>
        <v>0</v>
      </c>
      <c r="E38" s="110"/>
    </row>
    <row r="39" spans="1:7" s="1" customFormat="1" ht="18.75">
      <c r="A39" s="262">
        <v>5</v>
      </c>
      <c r="B39" s="261" t="str">
        <f>'85'!B18</f>
        <v>Chi y tế, dân số và gia đình</v>
      </c>
      <c r="C39" s="110">
        <f t="shared" si="3"/>
        <v>0</v>
      </c>
      <c r="D39" s="110">
        <f>'85'!C34</f>
        <v>0</v>
      </c>
      <c r="E39" s="110"/>
    </row>
    <row r="40" spans="1:7" s="1" customFormat="1" ht="18.75">
      <c r="A40" s="262">
        <v>6</v>
      </c>
      <c r="B40" s="261" t="str">
        <f>'85'!B19</f>
        <v>Chi văn hóa thông tin</v>
      </c>
      <c r="C40" s="110">
        <f t="shared" si="3"/>
        <v>310000</v>
      </c>
      <c r="D40" s="110">
        <f>'85'!C35</f>
        <v>310000</v>
      </c>
      <c r="E40" s="110"/>
    </row>
    <row r="41" spans="1:7" s="1" customFormat="1" ht="18.75">
      <c r="A41" s="262">
        <v>7</v>
      </c>
      <c r="B41" s="261" t="str">
        <f>'85'!B20</f>
        <v>Chi phát thanh, truyền hình, thông tấn</v>
      </c>
      <c r="C41" s="110">
        <f t="shared" si="3"/>
        <v>740000</v>
      </c>
      <c r="D41" s="110">
        <f>'85'!C36</f>
        <v>740000</v>
      </c>
      <c r="E41" s="110"/>
    </row>
    <row r="42" spans="1:7" s="1" customFormat="1" ht="18.75">
      <c r="A42" s="262">
        <v>8</v>
      </c>
      <c r="B42" s="261" t="str">
        <f>'85'!B21</f>
        <v>Chi thể dục thể thao</v>
      </c>
      <c r="C42" s="110">
        <f t="shared" si="3"/>
        <v>150000</v>
      </c>
      <c r="D42" s="110">
        <f>'85'!C37</f>
        <v>150000</v>
      </c>
      <c r="E42" s="110"/>
    </row>
    <row r="43" spans="1:7" s="1" customFormat="1" ht="18.75">
      <c r="A43" s="262">
        <v>9</v>
      </c>
      <c r="B43" s="261" t="str">
        <f>'85'!B22</f>
        <v>Chi bảo vệ môi trường</v>
      </c>
      <c r="C43" s="110">
        <f t="shared" si="3"/>
        <v>3333969</v>
      </c>
      <c r="D43" s="110">
        <f>'85'!C38</f>
        <v>3333969</v>
      </c>
      <c r="E43" s="110"/>
    </row>
    <row r="44" spans="1:7" s="1" customFormat="1" ht="18.75">
      <c r="A44" s="262">
        <v>10</v>
      </c>
      <c r="B44" s="261" t="str">
        <f>'85'!B23</f>
        <v>Chi các hoạt động kinh tế</v>
      </c>
      <c r="C44" s="110">
        <f t="shared" si="3"/>
        <v>21467683</v>
      </c>
      <c r="D44" s="110">
        <f>'85'!C39</f>
        <v>21467683</v>
      </c>
      <c r="E44" s="110"/>
      <c r="G44" s="144"/>
    </row>
    <row r="45" spans="1:7" s="1" customFormat="1" ht="31.5">
      <c r="A45" s="262">
        <v>11</v>
      </c>
      <c r="B45" s="261" t="str">
        <f>'85'!B24</f>
        <v>Chi hoạt động của cơ quan quản lý nhà nước, đảng, đoàn thể</v>
      </c>
      <c r="C45" s="110">
        <f t="shared" si="3"/>
        <v>49664834</v>
      </c>
      <c r="D45" s="110">
        <f>'85'!C40</f>
        <v>49664834</v>
      </c>
      <c r="E45" s="110"/>
    </row>
    <row r="46" spans="1:7" s="1" customFormat="1" ht="18.75">
      <c r="A46" s="262">
        <v>12</v>
      </c>
      <c r="B46" s="261" t="str">
        <f>'85'!B25</f>
        <v>Chi bảo đảm xã hội</v>
      </c>
      <c r="C46" s="110">
        <f t="shared" si="3"/>
        <v>10519036</v>
      </c>
      <c r="D46" s="110">
        <f>'85'!C41</f>
        <v>10519036</v>
      </c>
      <c r="E46" s="110"/>
    </row>
    <row r="47" spans="1:7" s="1" customFormat="1" ht="18.75">
      <c r="A47" s="262">
        <v>13</v>
      </c>
      <c r="B47" s="261" t="str">
        <f>'85'!B26</f>
        <v>Chi các khoản khác theo quy định</v>
      </c>
      <c r="C47" s="110">
        <f t="shared" si="3"/>
        <v>111973440</v>
      </c>
      <c r="D47" s="110">
        <f>'85'!C42</f>
        <v>585000</v>
      </c>
      <c r="E47" s="110">
        <f>115943354-E13-E48-E49</f>
        <v>111388440</v>
      </c>
    </row>
    <row r="48" spans="1:7" s="1" customFormat="1" ht="18.75">
      <c r="A48" s="216" t="s">
        <v>16</v>
      </c>
      <c r="B48" s="102" t="s">
        <v>28</v>
      </c>
      <c r="C48" s="103">
        <f>SUM(D48:E48)</f>
        <v>8321535</v>
      </c>
      <c r="D48" s="103">
        <f>'85'!C43</f>
        <v>6462615</v>
      </c>
      <c r="E48" s="103">
        <f>'89'!O11</f>
        <v>1858920</v>
      </c>
    </row>
    <row r="49" spans="1:5" s="1" customFormat="1" ht="18.75">
      <c r="A49" s="216" t="s">
        <v>17</v>
      </c>
      <c r="B49" s="102" t="s">
        <v>35</v>
      </c>
      <c r="C49" s="103">
        <f>SUM(D49:E49)</f>
        <v>4451605</v>
      </c>
      <c r="D49" s="103">
        <f>'85'!C44</f>
        <v>2155611</v>
      </c>
      <c r="E49" s="103">
        <f>'89'!N11</f>
        <v>2295994</v>
      </c>
    </row>
    <row r="50" spans="1:5" s="1" customFormat="1" ht="18.75">
      <c r="A50" s="216" t="s">
        <v>1</v>
      </c>
      <c r="B50" s="257" t="s">
        <v>132</v>
      </c>
      <c r="C50" s="149"/>
      <c r="D50" s="149"/>
      <c r="E50" s="107"/>
    </row>
    <row r="51" spans="1:5" s="1" customFormat="1" ht="18.75">
      <c r="A51" s="216" t="s">
        <v>5</v>
      </c>
      <c r="B51" s="102" t="s">
        <v>102</v>
      </c>
      <c r="C51" s="103"/>
      <c r="D51" s="103"/>
      <c r="E51" s="107"/>
    </row>
    <row r="52" spans="1:5" s="1" customFormat="1" ht="31.5" hidden="1">
      <c r="A52" s="258"/>
      <c r="B52" s="105" t="s">
        <v>48</v>
      </c>
      <c r="C52" s="106"/>
      <c r="D52" s="106"/>
      <c r="E52" s="107"/>
    </row>
    <row r="53" spans="1:5" s="1" customFormat="1" ht="18.75">
      <c r="A53" s="216" t="s">
        <v>6</v>
      </c>
      <c r="B53" s="102" t="s">
        <v>104</v>
      </c>
      <c r="C53" s="103"/>
      <c r="D53" s="103"/>
      <c r="E53" s="107"/>
    </row>
    <row r="54" spans="1:5" s="1" customFormat="1" ht="31.5" hidden="1">
      <c r="A54" s="216"/>
      <c r="B54" s="105" t="s">
        <v>105</v>
      </c>
      <c r="C54" s="103"/>
      <c r="D54" s="103"/>
      <c r="E54" s="107"/>
    </row>
    <row r="55" spans="1:5" s="1" customFormat="1" ht="18.75">
      <c r="A55" s="216" t="s">
        <v>7</v>
      </c>
      <c r="B55" s="257" t="s">
        <v>53</v>
      </c>
      <c r="C55" s="106"/>
      <c r="D55" s="106"/>
      <c r="E55" s="107"/>
    </row>
    <row r="56" spans="1:5">
      <c r="A56" s="216" t="s">
        <v>252</v>
      </c>
      <c r="B56" s="257" t="s">
        <v>253</v>
      </c>
      <c r="C56" s="103">
        <f>SUM(D56:E56)</f>
        <v>600000</v>
      </c>
      <c r="D56" s="103">
        <f>'85'!C46</f>
        <v>600000</v>
      </c>
      <c r="E56" s="107"/>
    </row>
    <row r="57" spans="1:5" ht="18.75" customHeight="1">
      <c r="A57" s="44"/>
      <c r="B57" s="44"/>
      <c r="C57" s="44"/>
      <c r="D57" s="44"/>
      <c r="E57" s="1"/>
    </row>
  </sheetData>
  <sheetProtection algorithmName="SHA-512" hashValue="RKfwNZI28MBqv/49qJGKG1tZjKOGO9n39VOwWSgeMAD9QP5+/FIfmsOB9/PyPVPXEpORVFbvtn5oIlpWdN+Wyg==" saltValue="qQfQrKwAU9rGxtj40fGk3Q==" spinCount="100000" sheet="1" objects="1" scenarios="1"/>
  <mergeCells count="8">
    <mergeCell ref="A4:E4"/>
    <mergeCell ref="A3:E3"/>
    <mergeCell ref="C7:C10"/>
    <mergeCell ref="D7:E7"/>
    <mergeCell ref="D8:D10"/>
    <mergeCell ref="E8:E10"/>
    <mergeCell ref="B7:B10"/>
    <mergeCell ref="A7:A10"/>
  </mergeCells>
  <printOptions horizontalCentered="1"/>
  <pageMargins left="0.31496062992125984" right="0.31496062992125984" top="0.19685039370078741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6"/>
  <sheetViews>
    <sheetView topLeftCell="A35" workbookViewId="0">
      <selection activeCell="C41" sqref="C41"/>
    </sheetView>
  </sheetViews>
  <sheetFormatPr defaultColWidth="9.21875" defaultRowHeight="16.5"/>
  <cols>
    <col min="1" max="1" width="7.77734375" style="2" customWidth="1"/>
    <col min="2" max="2" width="52" style="2" customWidth="1"/>
    <col min="3" max="3" width="21.44140625" style="3" customWidth="1"/>
    <col min="4" max="4" width="12.77734375" style="2" hidden="1" customWidth="1"/>
    <col min="5" max="5" width="16.44140625" style="2" hidden="1" customWidth="1"/>
    <col min="6" max="6" width="9.77734375" style="2" hidden="1" customWidth="1"/>
    <col min="7" max="7" width="12.21875" style="2" hidden="1" customWidth="1"/>
    <col min="8" max="8" width="9.77734375" style="2" bestFit="1" customWidth="1"/>
    <col min="9" max="9" width="14.77734375" style="2" customWidth="1"/>
    <col min="10" max="16384" width="9.21875" style="2"/>
  </cols>
  <sheetData>
    <row r="1" spans="1:9">
      <c r="A1" s="36"/>
      <c r="B1" s="45"/>
      <c r="C1" s="72" t="s">
        <v>174</v>
      </c>
      <c r="D1" s="45"/>
    </row>
    <row r="2" spans="1:9" ht="6.75" customHeight="1">
      <c r="A2" s="46"/>
      <c r="B2" s="45"/>
      <c r="C2" s="47"/>
      <c r="D2" s="45"/>
    </row>
    <row r="3" spans="1:9">
      <c r="A3" s="375" t="s">
        <v>284</v>
      </c>
      <c r="B3" s="375"/>
      <c r="C3" s="375"/>
      <c r="D3" s="45"/>
    </row>
    <row r="4" spans="1:9" ht="39.75" customHeight="1">
      <c r="A4" s="376" t="str">
        <f>'84'!A4:E4</f>
        <v>(Phụ lục kèm theo Quyết định số        /QĐ-UBND ngày       tháng 01 năm 2020
 của Ủy ban nhân dân huyện A Lưới)</v>
      </c>
      <c r="B4" s="376"/>
      <c r="C4" s="376"/>
      <c r="D4" s="45"/>
    </row>
    <row r="5" spans="1:9" ht="17.25" customHeight="1">
      <c r="A5" s="48"/>
      <c r="B5" s="49"/>
      <c r="C5" s="30" t="s">
        <v>178</v>
      </c>
      <c r="D5" s="45"/>
    </row>
    <row r="6" spans="1:9" s="5" customFormat="1" ht="23.25" customHeight="1">
      <c r="A6" s="50" t="s">
        <v>61</v>
      </c>
      <c r="B6" s="50" t="s">
        <v>30</v>
      </c>
      <c r="C6" s="51" t="s">
        <v>29</v>
      </c>
      <c r="D6" s="73"/>
    </row>
    <row r="7" spans="1:9" s="4" customFormat="1" ht="18" customHeight="1">
      <c r="A7" s="151"/>
      <c r="B7" s="152" t="s">
        <v>64</v>
      </c>
      <c r="C7" s="153">
        <f>C8+C9+C45+C46</f>
        <v>445489000</v>
      </c>
      <c r="D7" s="52">
        <f>'81'!C8</f>
        <v>445489000</v>
      </c>
      <c r="E7" s="192">
        <f>C7-D7</f>
        <v>0</v>
      </c>
      <c r="F7" s="4">
        <f>'84'!C11</f>
        <v>445489000</v>
      </c>
      <c r="G7" s="192">
        <f>F7-C7</f>
        <v>0</v>
      </c>
      <c r="I7" s="192"/>
    </row>
    <row r="8" spans="1:9" s="4" customFormat="1" ht="18" customHeight="1">
      <c r="A8" s="154" t="s">
        <v>0</v>
      </c>
      <c r="B8" s="155" t="s">
        <v>114</v>
      </c>
      <c r="C8" s="153">
        <f>'89'!Q11+'90'!C12+'92'!W76</f>
        <v>115943354</v>
      </c>
      <c r="D8" s="52">
        <v>112173151</v>
      </c>
      <c r="E8" s="192">
        <f>D8-C8</f>
        <v>-3770203</v>
      </c>
      <c r="F8" s="4">
        <v>3543000</v>
      </c>
      <c r="G8" s="192">
        <f>C7+F8</f>
        <v>449032000</v>
      </c>
    </row>
    <row r="9" spans="1:9" s="4" customFormat="1" ht="18" customHeight="1">
      <c r="A9" s="154" t="s">
        <v>1</v>
      </c>
      <c r="B9" s="155" t="s">
        <v>106</v>
      </c>
      <c r="C9" s="153">
        <f>C11+C28+C43+C44</f>
        <v>328945646</v>
      </c>
      <c r="D9" s="52"/>
    </row>
    <row r="10" spans="1:9" s="4" customFormat="1" ht="18" hidden="1" customHeight="1">
      <c r="A10" s="154"/>
      <c r="B10" s="156" t="s">
        <v>24</v>
      </c>
      <c r="C10" s="153"/>
      <c r="D10" s="52"/>
    </row>
    <row r="11" spans="1:9" s="4" customFormat="1" ht="18" customHeight="1">
      <c r="A11" s="154" t="s">
        <v>5</v>
      </c>
      <c r="B11" s="157" t="s">
        <v>3</v>
      </c>
      <c r="C11" s="153">
        <f>C12+C27</f>
        <v>2400000</v>
      </c>
      <c r="D11" s="52"/>
    </row>
    <row r="12" spans="1:9" s="4" customFormat="1" ht="18" customHeight="1">
      <c r="A12" s="158">
        <v>1</v>
      </c>
      <c r="B12" s="159" t="s">
        <v>23</v>
      </c>
      <c r="C12" s="160">
        <f>SUM(C14:C26)</f>
        <v>1600000</v>
      </c>
      <c r="D12" s="52"/>
    </row>
    <row r="13" spans="1:9" s="4" customFormat="1" ht="18" hidden="1" customHeight="1">
      <c r="A13" s="158"/>
      <c r="B13" s="161" t="s">
        <v>24</v>
      </c>
      <c r="C13" s="160"/>
      <c r="D13" s="52"/>
    </row>
    <row r="14" spans="1:9" s="4" customFormat="1" ht="18" customHeight="1">
      <c r="A14" s="162" t="s">
        <v>73</v>
      </c>
      <c r="B14" s="163" t="s">
        <v>209</v>
      </c>
      <c r="C14" s="160">
        <f>'87'!D10</f>
        <v>0</v>
      </c>
      <c r="D14" s="52"/>
    </row>
    <row r="15" spans="1:9" s="4" customFormat="1" ht="18" customHeight="1">
      <c r="A15" s="162" t="s">
        <v>75</v>
      </c>
      <c r="B15" s="163" t="s">
        <v>210</v>
      </c>
      <c r="C15" s="160">
        <f>'87'!E10</f>
        <v>0</v>
      </c>
      <c r="D15" s="52"/>
    </row>
    <row r="16" spans="1:9" s="4" customFormat="1" ht="18" customHeight="1">
      <c r="A16" s="162" t="s">
        <v>76</v>
      </c>
      <c r="B16" s="163" t="s">
        <v>74</v>
      </c>
      <c r="C16" s="160">
        <f>'87'!F10</f>
        <v>0</v>
      </c>
      <c r="D16" s="52"/>
    </row>
    <row r="17" spans="1:9" s="4" customFormat="1" ht="18" customHeight="1">
      <c r="A17" s="162" t="s">
        <v>78</v>
      </c>
      <c r="B17" s="163" t="s">
        <v>25</v>
      </c>
      <c r="C17" s="160">
        <f>'87'!G11</f>
        <v>0</v>
      </c>
      <c r="D17" s="52"/>
    </row>
    <row r="18" spans="1:9" s="4" customFormat="1" ht="18" customHeight="1">
      <c r="A18" s="162" t="s">
        <v>80</v>
      </c>
      <c r="B18" s="163" t="s">
        <v>77</v>
      </c>
      <c r="C18" s="160">
        <f>'87'!H11</f>
        <v>0</v>
      </c>
      <c r="D18" s="52"/>
    </row>
    <row r="19" spans="1:9" s="4" customFormat="1" ht="18" customHeight="1">
      <c r="A19" s="162" t="s">
        <v>82</v>
      </c>
      <c r="B19" s="163" t="s">
        <v>79</v>
      </c>
      <c r="C19" s="160">
        <f>'87'!I11</f>
        <v>0</v>
      </c>
      <c r="D19" s="52"/>
    </row>
    <row r="20" spans="1:9" s="4" customFormat="1" ht="18" customHeight="1">
      <c r="A20" s="162" t="s">
        <v>84</v>
      </c>
      <c r="B20" s="163" t="s">
        <v>81</v>
      </c>
      <c r="C20" s="160">
        <f>'87'!J11</f>
        <v>0</v>
      </c>
      <c r="D20" s="52"/>
    </row>
    <row r="21" spans="1:9" s="4" customFormat="1" ht="18" customHeight="1">
      <c r="A21" s="162" t="s">
        <v>86</v>
      </c>
      <c r="B21" s="163" t="s">
        <v>83</v>
      </c>
      <c r="C21" s="160">
        <f>'87'!K11</f>
        <v>0</v>
      </c>
      <c r="D21" s="52"/>
    </row>
    <row r="22" spans="1:9" s="4" customFormat="1" ht="18" customHeight="1">
      <c r="A22" s="162" t="s">
        <v>88</v>
      </c>
      <c r="B22" s="163" t="s">
        <v>85</v>
      </c>
      <c r="C22" s="160">
        <f>'87'!L11</f>
        <v>0</v>
      </c>
      <c r="D22" s="52"/>
    </row>
    <row r="23" spans="1:9" s="4" customFormat="1" ht="18" customHeight="1">
      <c r="A23" s="162" t="s">
        <v>89</v>
      </c>
      <c r="B23" s="163" t="s">
        <v>87</v>
      </c>
      <c r="C23" s="160">
        <f>'87'!M11</f>
        <v>1600000</v>
      </c>
      <c r="D23" s="52"/>
    </row>
    <row r="24" spans="1:9" s="4" customFormat="1" ht="18" customHeight="1">
      <c r="A24" s="162" t="s">
        <v>206</v>
      </c>
      <c r="B24" s="163" t="s">
        <v>99</v>
      </c>
      <c r="C24" s="160">
        <f>'87'!N11</f>
        <v>0</v>
      </c>
      <c r="D24" s="52"/>
    </row>
    <row r="25" spans="1:9" s="4" customFormat="1" ht="18" customHeight="1">
      <c r="A25" s="162" t="s">
        <v>207</v>
      </c>
      <c r="B25" s="163" t="s">
        <v>90</v>
      </c>
      <c r="C25" s="160"/>
      <c r="D25" s="52"/>
    </row>
    <row r="26" spans="1:9" s="4" customFormat="1" ht="18" customHeight="1">
      <c r="A26" s="162" t="s">
        <v>208</v>
      </c>
      <c r="B26" s="163" t="s">
        <v>211</v>
      </c>
      <c r="C26" s="153"/>
      <c r="D26" s="52"/>
    </row>
    <row r="27" spans="1:9" s="4" customFormat="1" ht="18" customHeight="1">
      <c r="A27" s="158">
        <v>2</v>
      </c>
      <c r="B27" s="159" t="s">
        <v>66</v>
      </c>
      <c r="C27" s="153">
        <v>800000</v>
      </c>
      <c r="D27" s="52"/>
    </row>
    <row r="28" spans="1:9" s="4" customFormat="1" ht="18" customHeight="1">
      <c r="A28" s="154" t="s">
        <v>6</v>
      </c>
      <c r="B28" s="157" t="s">
        <v>2</v>
      </c>
      <c r="C28" s="153">
        <f>SUM(C29:C42)</f>
        <v>317927420</v>
      </c>
      <c r="D28" s="52"/>
      <c r="I28" s="192"/>
    </row>
    <row r="29" spans="1:9" ht="18" customHeight="1">
      <c r="A29" s="164"/>
      <c r="B29" s="165" t="s">
        <v>24</v>
      </c>
      <c r="C29" s="166"/>
      <c r="D29" s="45"/>
    </row>
    <row r="30" spans="1:9" ht="18" customHeight="1">
      <c r="A30" s="164">
        <v>1</v>
      </c>
      <c r="B30" s="163" t="s">
        <v>209</v>
      </c>
      <c r="C30" s="166">
        <f>'88'!F11+'92'!W46</f>
        <v>2205000</v>
      </c>
      <c r="D30" s="45"/>
    </row>
    <row r="31" spans="1:9" ht="18" customHeight="1">
      <c r="A31" s="164">
        <f t="shared" ref="A31:A42" si="0">+A30+1</f>
        <v>2</v>
      </c>
      <c r="B31" s="163" t="s">
        <v>210</v>
      </c>
      <c r="C31" s="166">
        <f>'88'!G11</f>
        <v>440000</v>
      </c>
      <c r="D31" s="45"/>
    </row>
    <row r="32" spans="1:9" ht="18" customHeight="1">
      <c r="A32" s="164">
        <f t="shared" si="0"/>
        <v>3</v>
      </c>
      <c r="B32" s="163" t="s">
        <v>74</v>
      </c>
      <c r="C32" s="166">
        <f>'88'!D11+'92'!W49</f>
        <v>228511898</v>
      </c>
      <c r="D32" s="45"/>
    </row>
    <row r="33" spans="1:4" ht="18" customHeight="1">
      <c r="A33" s="164">
        <f t="shared" si="0"/>
        <v>4</v>
      </c>
      <c r="B33" s="163" t="s">
        <v>25</v>
      </c>
      <c r="C33" s="166">
        <f>'88'!E11</f>
        <v>0</v>
      </c>
      <c r="D33" s="45"/>
    </row>
    <row r="34" spans="1:4" ht="18" customHeight="1">
      <c r="A34" s="164">
        <f t="shared" si="0"/>
        <v>5</v>
      </c>
      <c r="B34" s="163" t="s">
        <v>77</v>
      </c>
      <c r="C34" s="166">
        <f>'88'!H11</f>
        <v>0</v>
      </c>
      <c r="D34" s="45"/>
    </row>
    <row r="35" spans="1:4" ht="18" customHeight="1">
      <c r="A35" s="164">
        <f t="shared" si="0"/>
        <v>6</v>
      </c>
      <c r="B35" s="163" t="s">
        <v>79</v>
      </c>
      <c r="C35" s="166">
        <f>'88'!I11</f>
        <v>310000</v>
      </c>
      <c r="D35" s="45"/>
    </row>
    <row r="36" spans="1:4" ht="18" customHeight="1">
      <c r="A36" s="164">
        <f t="shared" si="0"/>
        <v>7</v>
      </c>
      <c r="B36" s="163" t="s">
        <v>81</v>
      </c>
      <c r="C36" s="166">
        <f>'88'!J11+'92'!W74</f>
        <v>740000</v>
      </c>
      <c r="D36" s="45"/>
    </row>
    <row r="37" spans="1:4" ht="18" customHeight="1">
      <c r="A37" s="164">
        <f t="shared" si="0"/>
        <v>8</v>
      </c>
      <c r="B37" s="163" t="s">
        <v>83</v>
      </c>
      <c r="C37" s="166">
        <f>'88'!K11</f>
        <v>150000</v>
      </c>
      <c r="D37" s="45"/>
    </row>
    <row r="38" spans="1:4" ht="18" customHeight="1">
      <c r="A38" s="164">
        <f t="shared" si="0"/>
        <v>9</v>
      </c>
      <c r="B38" s="163" t="s">
        <v>85</v>
      </c>
      <c r="C38" s="166">
        <f>'88'!L11</f>
        <v>3333969</v>
      </c>
      <c r="D38" s="45"/>
    </row>
    <row r="39" spans="1:4" ht="18" customHeight="1">
      <c r="A39" s="164">
        <f t="shared" si="0"/>
        <v>10</v>
      </c>
      <c r="B39" s="163" t="s">
        <v>87</v>
      </c>
      <c r="C39" s="166">
        <f>'88'!M11+'92'!W43+'92'!W60</f>
        <v>21467683</v>
      </c>
      <c r="D39" s="45"/>
    </row>
    <row r="40" spans="1:4" ht="18" customHeight="1">
      <c r="A40" s="164">
        <f t="shared" si="0"/>
        <v>11</v>
      </c>
      <c r="B40" s="163" t="s">
        <v>99</v>
      </c>
      <c r="C40" s="166">
        <f>'88'!N11</f>
        <v>49664834</v>
      </c>
      <c r="D40" s="45"/>
    </row>
    <row r="41" spans="1:4" ht="18" customHeight="1">
      <c r="A41" s="164">
        <f t="shared" si="0"/>
        <v>12</v>
      </c>
      <c r="B41" s="163" t="s">
        <v>90</v>
      </c>
      <c r="C41" s="166">
        <f>'88'!O11</f>
        <v>10519036</v>
      </c>
      <c r="D41" s="45"/>
    </row>
    <row r="42" spans="1:4" ht="18" customHeight="1">
      <c r="A42" s="164">
        <f t="shared" si="0"/>
        <v>13</v>
      </c>
      <c r="B42" s="163" t="s">
        <v>211</v>
      </c>
      <c r="C42" s="166">
        <f>'88'!P11</f>
        <v>585000</v>
      </c>
      <c r="D42" s="45"/>
    </row>
    <row r="43" spans="1:4" s="4" customFormat="1" ht="18" customHeight="1">
      <c r="A43" s="167" t="s">
        <v>16</v>
      </c>
      <c r="B43" s="168" t="s">
        <v>28</v>
      </c>
      <c r="C43" s="153">
        <f>'86'!F10</f>
        <v>6462615</v>
      </c>
      <c r="D43" s="52"/>
    </row>
    <row r="44" spans="1:4" s="4" customFormat="1" ht="18" customHeight="1">
      <c r="A44" s="167" t="s">
        <v>17</v>
      </c>
      <c r="B44" s="168" t="s">
        <v>35</v>
      </c>
      <c r="C44" s="153">
        <f>'86'!G10</f>
        <v>2155611</v>
      </c>
      <c r="D44" s="52"/>
    </row>
    <row r="45" spans="1:4" ht="18" customHeight="1">
      <c r="A45" s="167" t="s">
        <v>7</v>
      </c>
      <c r="B45" s="168" t="s">
        <v>53</v>
      </c>
      <c r="C45" s="166"/>
      <c r="D45" s="45"/>
    </row>
    <row r="46" spans="1:4">
      <c r="A46" s="167" t="s">
        <v>252</v>
      </c>
      <c r="B46" s="168" t="str">
        <f>'84'!B56</f>
        <v>CHI QUẢN LÝ QUA NSNN</v>
      </c>
      <c r="C46" s="103">
        <v>600000</v>
      </c>
      <c r="D46" s="45"/>
    </row>
  </sheetData>
  <sheetProtection algorithmName="SHA-512" hashValue="80oJeFQpOAFn6i8uKU0eqnXiMvGL+aUtteZiQnb8MA2mGSRDJZMk8jfubYy2QasCuZDVIcHNbihOUJoXqq6xKA==" saltValue="/VHL677sMok81jkLKaUV9w==" spinCount="100000" sheet="1" objects="1" scenarios="1"/>
  <mergeCells count="2">
    <mergeCell ref="A3:C3"/>
    <mergeCell ref="A4:C4"/>
  </mergeCells>
  <printOptions horizontalCentered="1"/>
  <pageMargins left="0.31496062992125984" right="0.31496062992125984" top="0.47244094488188981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149"/>
  <sheetViews>
    <sheetView topLeftCell="A16" workbookViewId="0">
      <selection activeCell="F118" sqref="F118"/>
    </sheetView>
  </sheetViews>
  <sheetFormatPr defaultColWidth="10" defaultRowHeight="15.75"/>
  <cols>
    <col min="1" max="1" width="5.21875" style="33" customWidth="1"/>
    <col min="2" max="2" width="25.21875" style="33" customWidth="1"/>
    <col min="3" max="3" width="10.77734375" style="33" customWidth="1"/>
    <col min="4" max="4" width="9.44140625" style="33" customWidth="1"/>
    <col min="5" max="5" width="10.77734375" style="33" customWidth="1"/>
    <col min="6" max="6" width="9.88671875" style="33" customWidth="1"/>
    <col min="7" max="7" width="10.21875" style="33" customWidth="1"/>
    <col min="8" max="10" width="8.44140625" style="33" customWidth="1"/>
    <col min="11" max="11" width="8.6640625" style="33" customWidth="1"/>
    <col min="12" max="12" width="8.77734375" style="33" customWidth="1"/>
    <col min="13" max="13" width="12.21875" style="33" hidden="1" customWidth="1"/>
    <col min="14" max="14" width="0" style="33" hidden="1" customWidth="1"/>
    <col min="15" max="16384" width="10" style="33"/>
  </cols>
  <sheetData>
    <row r="1" spans="1:14" ht="21" customHeight="1">
      <c r="A1" s="36"/>
      <c r="B1" s="53"/>
      <c r="C1" s="54"/>
      <c r="D1" s="38"/>
      <c r="E1" s="41"/>
      <c r="F1" s="27"/>
      <c r="G1" s="27"/>
      <c r="H1" s="41"/>
      <c r="I1" s="27"/>
      <c r="J1" s="27"/>
      <c r="K1" s="39" t="s">
        <v>172</v>
      </c>
      <c r="L1" s="53"/>
    </row>
    <row r="2" spans="1:14" ht="3" customHeight="1">
      <c r="A2" s="40"/>
      <c r="B2" s="40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4" ht="21" customHeight="1">
      <c r="A3" s="359" t="s">
        <v>285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42"/>
      <c r="M3" s="42"/>
    </row>
    <row r="4" spans="1:14" ht="36" customHeight="1">
      <c r="A4" s="358" t="str">
        <f>'85'!A4:C4</f>
        <v>(Phụ lục kèm theo Quyết định số        /QĐ-UBND ngày       tháng 01 năm 2020
 của Ủy ban nhân dân huyện A Lưới)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25"/>
      <c r="M4" s="25"/>
    </row>
    <row r="5" spans="1:14" ht="6.75" customHeight="1">
      <c r="A5" s="26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4" ht="19.5" customHeight="1">
      <c r="A6" s="28"/>
      <c r="B6" s="28"/>
      <c r="C6" s="1"/>
      <c r="D6" s="1"/>
      <c r="E6" s="29"/>
      <c r="F6" s="29"/>
      <c r="G6" s="1"/>
      <c r="H6" s="378"/>
      <c r="I6" s="378"/>
      <c r="J6" s="1"/>
      <c r="K6" s="30" t="s">
        <v>178</v>
      </c>
      <c r="L6" s="31"/>
      <c r="M6" s="30"/>
    </row>
    <row r="7" spans="1:14" s="19" customFormat="1" ht="27.75" customHeight="1">
      <c r="A7" s="381" t="s">
        <v>61</v>
      </c>
      <c r="B7" s="381" t="s">
        <v>121</v>
      </c>
      <c r="C7" s="381" t="s">
        <v>26</v>
      </c>
      <c r="D7" s="381" t="s">
        <v>122</v>
      </c>
      <c r="E7" s="383" t="s">
        <v>123</v>
      </c>
      <c r="F7" s="379" t="s">
        <v>137</v>
      </c>
      <c r="G7" s="377" t="s">
        <v>138</v>
      </c>
      <c r="H7" s="380" t="s">
        <v>124</v>
      </c>
      <c r="I7" s="380"/>
      <c r="J7" s="380"/>
      <c r="K7" s="377" t="s">
        <v>139</v>
      </c>
      <c r="L7" s="377" t="s">
        <v>253</v>
      </c>
    </row>
    <row r="8" spans="1:14" s="21" customFormat="1" ht="103.9" customHeight="1">
      <c r="A8" s="382"/>
      <c r="B8" s="382"/>
      <c r="C8" s="382"/>
      <c r="D8" s="382"/>
      <c r="E8" s="383"/>
      <c r="F8" s="379"/>
      <c r="G8" s="377"/>
      <c r="H8" s="20" t="s">
        <v>125</v>
      </c>
      <c r="I8" s="20" t="s">
        <v>126</v>
      </c>
      <c r="J8" s="20" t="s">
        <v>127</v>
      </c>
      <c r="K8" s="377"/>
      <c r="L8" s="377"/>
    </row>
    <row r="9" spans="1:14" s="23" customFormat="1" ht="17.25" customHeight="1">
      <c r="A9" s="22" t="s">
        <v>0</v>
      </c>
      <c r="B9" s="22" t="s">
        <v>1</v>
      </c>
      <c r="C9" s="22">
        <v>1</v>
      </c>
      <c r="D9" s="22">
        <f>C9+1</f>
        <v>2</v>
      </c>
      <c r="E9" s="22">
        <f t="shared" ref="E9:L9" si="0">D9+1</f>
        <v>3</v>
      </c>
      <c r="F9" s="22">
        <f t="shared" si="0"/>
        <v>4</v>
      </c>
      <c r="G9" s="22">
        <f t="shared" si="0"/>
        <v>5</v>
      </c>
      <c r="H9" s="22">
        <f t="shared" si="0"/>
        <v>6</v>
      </c>
      <c r="I9" s="22">
        <f t="shared" si="0"/>
        <v>7</v>
      </c>
      <c r="J9" s="22">
        <f t="shared" si="0"/>
        <v>8</v>
      </c>
      <c r="K9" s="22">
        <f t="shared" si="0"/>
        <v>9</v>
      </c>
      <c r="L9" s="22">
        <f t="shared" si="0"/>
        <v>10</v>
      </c>
    </row>
    <row r="10" spans="1:14" s="24" customFormat="1" ht="18.75" customHeight="1">
      <c r="A10" s="81"/>
      <c r="B10" s="82" t="s">
        <v>26</v>
      </c>
      <c r="C10" s="88">
        <f>C11+C117+C118+C119+C144+C145+C146</f>
        <v>304943487</v>
      </c>
      <c r="D10" s="88">
        <f t="shared" ref="D10:L10" si="1">D11+D117+D118+D119+D144+D145+D146</f>
        <v>2400000</v>
      </c>
      <c r="E10" s="88">
        <f t="shared" si="1"/>
        <v>293325261</v>
      </c>
      <c r="F10" s="88">
        <f t="shared" si="1"/>
        <v>6462615</v>
      </c>
      <c r="G10" s="88">
        <f t="shared" si="1"/>
        <v>2155611</v>
      </c>
      <c r="H10" s="88">
        <f t="shared" si="1"/>
        <v>0</v>
      </c>
      <c r="I10" s="88">
        <f t="shared" si="1"/>
        <v>0</v>
      </c>
      <c r="J10" s="88">
        <f t="shared" si="1"/>
        <v>0</v>
      </c>
      <c r="K10" s="88">
        <f t="shared" si="1"/>
        <v>0</v>
      </c>
      <c r="L10" s="88">
        <f t="shared" si="1"/>
        <v>600000</v>
      </c>
      <c r="M10" s="245"/>
      <c r="N10" s="244"/>
    </row>
    <row r="11" spans="1:14" s="32" customFormat="1" ht="19.899999999999999" customHeight="1">
      <c r="A11" s="83" t="s">
        <v>5</v>
      </c>
      <c r="B11" s="84" t="s">
        <v>140</v>
      </c>
      <c r="C11" s="85">
        <f t="shared" ref="C11:N11" si="2">SUM(C12:C115)</f>
        <v>294925261</v>
      </c>
      <c r="D11" s="85">
        <f t="shared" si="2"/>
        <v>1600000</v>
      </c>
      <c r="E11" s="85">
        <f t="shared" si="2"/>
        <v>293325261</v>
      </c>
      <c r="F11" s="85">
        <f t="shared" si="2"/>
        <v>0</v>
      </c>
      <c r="G11" s="85">
        <f t="shared" si="2"/>
        <v>0</v>
      </c>
      <c r="H11" s="85">
        <f t="shared" si="2"/>
        <v>0</v>
      </c>
      <c r="I11" s="85">
        <f t="shared" si="2"/>
        <v>0</v>
      </c>
      <c r="J11" s="85">
        <f t="shared" si="2"/>
        <v>0</v>
      </c>
      <c r="K11" s="85">
        <f t="shared" si="2"/>
        <v>0</v>
      </c>
      <c r="L11" s="85">
        <f t="shared" si="2"/>
        <v>0</v>
      </c>
      <c r="M11" s="85">
        <f t="shared" si="2"/>
        <v>293325261</v>
      </c>
      <c r="N11" s="85">
        <f t="shared" si="2"/>
        <v>0</v>
      </c>
    </row>
    <row r="12" spans="1:14" s="32" customFormat="1" ht="19.899999999999999" customHeight="1">
      <c r="A12" s="86">
        <f>'88'!A12</f>
        <v>1</v>
      </c>
      <c r="B12" s="137" t="str">
        <f>'88'!B12</f>
        <v>Ban chỉ huy quân sự huyện</v>
      </c>
      <c r="C12" s="87">
        <f>SUM(D12:H12)+K12+L12</f>
        <v>600000</v>
      </c>
      <c r="D12" s="87"/>
      <c r="E12" s="87">
        <f>'88'!C12</f>
        <v>600000</v>
      </c>
      <c r="F12" s="88"/>
      <c r="G12" s="88"/>
      <c r="H12" s="88">
        <f>SUM(I12:J12)</f>
        <v>0</v>
      </c>
      <c r="I12" s="88"/>
      <c r="J12" s="88"/>
      <c r="K12" s="89"/>
      <c r="L12" s="89"/>
      <c r="M12" s="355">
        <f>'88'!C12</f>
        <v>600000</v>
      </c>
      <c r="N12" s="356">
        <f>E12-M12</f>
        <v>0</v>
      </c>
    </row>
    <row r="13" spans="1:14" s="32" customFormat="1" ht="19.899999999999999" customHeight="1">
      <c r="A13" s="86">
        <f>'88'!A13</f>
        <v>2</v>
      </c>
      <c r="B13" s="137" t="str">
        <f>'88'!B13</f>
        <v>Công an huyện</v>
      </c>
      <c r="C13" s="87">
        <f t="shared" ref="C13:C76" si="3">SUM(D13:H13)+K13+L13</f>
        <v>2040000</v>
      </c>
      <c r="D13" s="87">
        <f>'87'!C12</f>
        <v>1600000</v>
      </c>
      <c r="E13" s="87">
        <f>'88'!C13</f>
        <v>440000</v>
      </c>
      <c r="F13" s="88"/>
      <c r="G13" s="88"/>
      <c r="H13" s="88">
        <f t="shared" ref="H13:H81" si="4">SUM(I13:J13)</f>
        <v>0</v>
      </c>
      <c r="I13" s="88"/>
      <c r="J13" s="88"/>
      <c r="K13" s="89"/>
      <c r="L13" s="89"/>
      <c r="M13" s="355">
        <f>'88'!C13</f>
        <v>440000</v>
      </c>
      <c r="N13" s="356">
        <f t="shared" ref="N13:N76" si="5">E13-M13</f>
        <v>0</v>
      </c>
    </row>
    <row r="14" spans="1:14" s="32" customFormat="1" ht="19.899999999999999" customHeight="1">
      <c r="A14" s="86">
        <f>'88'!A14</f>
        <v>3</v>
      </c>
      <c r="B14" s="137" t="str">
        <f>'88'!B14</f>
        <v>Trường Mầm non A Đớt</v>
      </c>
      <c r="C14" s="87">
        <f t="shared" si="3"/>
        <v>3619654</v>
      </c>
      <c r="D14" s="87"/>
      <c r="E14" s="87">
        <f>'88'!C14</f>
        <v>3619654</v>
      </c>
      <c r="F14" s="88"/>
      <c r="G14" s="87"/>
      <c r="H14" s="88">
        <f t="shared" si="4"/>
        <v>0</v>
      </c>
      <c r="I14" s="88"/>
      <c r="J14" s="88"/>
      <c r="K14" s="89"/>
      <c r="L14" s="89"/>
      <c r="M14" s="355">
        <f>'88'!C14</f>
        <v>3619654</v>
      </c>
      <c r="N14" s="356">
        <f t="shared" si="5"/>
        <v>0</v>
      </c>
    </row>
    <row r="15" spans="1:14" s="32" customFormat="1" ht="19.899999999999999" customHeight="1">
      <c r="A15" s="86">
        <f>'88'!A15</f>
        <v>4</v>
      </c>
      <c r="B15" s="137" t="str">
        <f>'88'!B15</f>
        <v>Trường Mầm non A Ngo</v>
      </c>
      <c r="C15" s="87">
        <f t="shared" si="3"/>
        <v>3495669</v>
      </c>
      <c r="D15" s="87"/>
      <c r="E15" s="87">
        <f>'88'!C15</f>
        <v>3495669</v>
      </c>
      <c r="F15" s="88"/>
      <c r="G15" s="87"/>
      <c r="H15" s="88">
        <f t="shared" si="4"/>
        <v>0</v>
      </c>
      <c r="I15" s="88"/>
      <c r="J15" s="88"/>
      <c r="K15" s="89"/>
      <c r="L15" s="89"/>
      <c r="M15" s="355">
        <f>'88'!C15</f>
        <v>3495669</v>
      </c>
      <c r="N15" s="356">
        <f t="shared" si="5"/>
        <v>0</v>
      </c>
    </row>
    <row r="16" spans="1:14" s="32" customFormat="1" ht="19.899999999999999" customHeight="1">
      <c r="A16" s="86">
        <f>'88'!A16</f>
        <v>5</v>
      </c>
      <c r="B16" s="137" t="str">
        <f>'88'!B16</f>
        <v>Trường Mầm non A Roàng</v>
      </c>
      <c r="C16" s="87">
        <f t="shared" si="3"/>
        <v>3787840</v>
      </c>
      <c r="D16" s="87"/>
      <c r="E16" s="87">
        <f>'88'!C16</f>
        <v>3787840</v>
      </c>
      <c r="F16" s="88"/>
      <c r="G16" s="87"/>
      <c r="H16" s="88">
        <f t="shared" si="4"/>
        <v>0</v>
      </c>
      <c r="I16" s="88"/>
      <c r="J16" s="88"/>
      <c r="K16" s="89"/>
      <c r="L16" s="89"/>
      <c r="M16" s="355">
        <f>'88'!C16</f>
        <v>3787840</v>
      </c>
      <c r="N16" s="356">
        <f t="shared" si="5"/>
        <v>0</v>
      </c>
    </row>
    <row r="17" spans="1:14" s="32" customFormat="1" ht="19.899999999999999" customHeight="1">
      <c r="A17" s="86">
        <f>'88'!A17</f>
        <v>6</v>
      </c>
      <c r="B17" s="137" t="str">
        <f>'88'!B17</f>
        <v>Trường Mầm non Bắc Sơn</v>
      </c>
      <c r="C17" s="87">
        <f t="shared" si="3"/>
        <v>2809038</v>
      </c>
      <c r="D17" s="87"/>
      <c r="E17" s="87">
        <f>'88'!C17</f>
        <v>2809038</v>
      </c>
      <c r="F17" s="88"/>
      <c r="G17" s="87"/>
      <c r="H17" s="88">
        <f t="shared" si="4"/>
        <v>0</v>
      </c>
      <c r="I17" s="88"/>
      <c r="J17" s="88"/>
      <c r="K17" s="89"/>
      <c r="L17" s="89"/>
      <c r="M17" s="355">
        <f>'88'!C17</f>
        <v>2809038</v>
      </c>
      <c r="N17" s="356">
        <f t="shared" si="5"/>
        <v>0</v>
      </c>
    </row>
    <row r="18" spans="1:14" s="32" customFormat="1" ht="19.899999999999999" customHeight="1">
      <c r="A18" s="86">
        <f>'88'!A18</f>
        <v>7</v>
      </c>
      <c r="B18" s="137" t="str">
        <f>'88'!B18</f>
        <v>Trường Mầm non Đông Sơn</v>
      </c>
      <c r="C18" s="87">
        <f t="shared" si="3"/>
        <v>2654331</v>
      </c>
      <c r="D18" s="87"/>
      <c r="E18" s="87">
        <f>'88'!C18</f>
        <v>2654331</v>
      </c>
      <c r="F18" s="88"/>
      <c r="G18" s="87"/>
      <c r="H18" s="88">
        <f t="shared" si="4"/>
        <v>0</v>
      </c>
      <c r="I18" s="88"/>
      <c r="J18" s="88"/>
      <c r="K18" s="89"/>
      <c r="L18" s="89"/>
      <c r="M18" s="355">
        <f>'88'!C18</f>
        <v>2654331</v>
      </c>
      <c r="N18" s="356">
        <f t="shared" si="5"/>
        <v>0</v>
      </c>
    </row>
    <row r="19" spans="1:14" s="32" customFormat="1" ht="19.899999999999999" customHeight="1">
      <c r="A19" s="86">
        <f>'88'!A19</f>
        <v>8</v>
      </c>
      <c r="B19" s="137" t="str">
        <f>'88'!B19</f>
        <v xml:space="preserve">Trường Mầm non Hoa Đào </v>
      </c>
      <c r="C19" s="87">
        <f t="shared" si="3"/>
        <v>3384126</v>
      </c>
      <c r="D19" s="87"/>
      <c r="E19" s="87">
        <f>'88'!C19</f>
        <v>3384126</v>
      </c>
      <c r="F19" s="88"/>
      <c r="G19" s="87"/>
      <c r="H19" s="88">
        <f t="shared" si="4"/>
        <v>0</v>
      </c>
      <c r="I19" s="88"/>
      <c r="J19" s="88"/>
      <c r="K19" s="89"/>
      <c r="L19" s="89"/>
      <c r="M19" s="355">
        <f>'88'!C19</f>
        <v>3384126</v>
      </c>
      <c r="N19" s="356">
        <f t="shared" si="5"/>
        <v>0</v>
      </c>
    </row>
    <row r="20" spans="1:14" s="32" customFormat="1" ht="19.899999999999999" customHeight="1">
      <c r="A20" s="86">
        <f>'88'!A20</f>
        <v>9</v>
      </c>
      <c r="B20" s="137" t="str">
        <f>'88'!B20</f>
        <v xml:space="preserve">Trường Mầm non Hoa Đỗ Quyên </v>
      </c>
      <c r="C20" s="87">
        <f t="shared" si="3"/>
        <v>4690213</v>
      </c>
      <c r="D20" s="87"/>
      <c r="E20" s="87">
        <f>'88'!C20</f>
        <v>4690213</v>
      </c>
      <c r="F20" s="88"/>
      <c r="G20" s="87"/>
      <c r="H20" s="88">
        <f t="shared" si="4"/>
        <v>0</v>
      </c>
      <c r="I20" s="88"/>
      <c r="J20" s="88"/>
      <c r="K20" s="89"/>
      <c r="L20" s="89"/>
      <c r="M20" s="355">
        <f>'88'!C20</f>
        <v>4690213</v>
      </c>
      <c r="N20" s="356">
        <f t="shared" si="5"/>
        <v>0</v>
      </c>
    </row>
    <row r="21" spans="1:14" s="32" customFormat="1" ht="19.899999999999999" customHeight="1">
      <c r="A21" s="86">
        <f>'88'!A21</f>
        <v>10</v>
      </c>
      <c r="B21" s="137" t="str">
        <f>'88'!B21</f>
        <v xml:space="preserve">Trường Mầm non Hoa Phong Lan </v>
      </c>
      <c r="C21" s="87">
        <f t="shared" si="3"/>
        <v>4003710</v>
      </c>
      <c r="D21" s="87"/>
      <c r="E21" s="87">
        <f>'88'!C21</f>
        <v>4003710</v>
      </c>
      <c r="F21" s="88"/>
      <c r="G21" s="87"/>
      <c r="H21" s="88">
        <f t="shared" si="4"/>
        <v>0</v>
      </c>
      <c r="I21" s="88"/>
      <c r="J21" s="88"/>
      <c r="K21" s="89"/>
      <c r="L21" s="89"/>
      <c r="M21" s="355">
        <f>'88'!C21</f>
        <v>4003710</v>
      </c>
      <c r="N21" s="356">
        <f t="shared" si="5"/>
        <v>0</v>
      </c>
    </row>
    <row r="22" spans="1:14" s="32" customFormat="1" ht="19.899999999999999" customHeight="1">
      <c r="A22" s="86">
        <f>'88'!A22</f>
        <v>11</v>
      </c>
      <c r="B22" s="137" t="str">
        <f>'88'!B22</f>
        <v>Trường Mầm non Ta Vai</v>
      </c>
      <c r="C22" s="87">
        <f t="shared" si="3"/>
        <v>2240393</v>
      </c>
      <c r="D22" s="87"/>
      <c r="E22" s="87">
        <f>'88'!C22</f>
        <v>2240393</v>
      </c>
      <c r="F22" s="88"/>
      <c r="G22" s="87"/>
      <c r="H22" s="88">
        <f t="shared" si="4"/>
        <v>0</v>
      </c>
      <c r="I22" s="88"/>
      <c r="J22" s="88"/>
      <c r="K22" s="89"/>
      <c r="L22" s="89"/>
      <c r="M22" s="355">
        <f>'88'!C22</f>
        <v>2240393</v>
      </c>
      <c r="N22" s="356">
        <f t="shared" si="5"/>
        <v>0</v>
      </c>
    </row>
    <row r="23" spans="1:14" s="32" customFormat="1" ht="19.899999999999999" customHeight="1">
      <c r="A23" s="86">
        <f>'88'!A23</f>
        <v>12</v>
      </c>
      <c r="B23" s="137" t="str">
        <f>'88'!B23</f>
        <v>Trường Mầm non Hồng Bắc</v>
      </c>
      <c r="C23" s="87">
        <f t="shared" si="3"/>
        <v>3358554</v>
      </c>
      <c r="D23" s="87"/>
      <c r="E23" s="87">
        <f>'88'!C23</f>
        <v>3358554</v>
      </c>
      <c r="F23" s="88"/>
      <c r="G23" s="87"/>
      <c r="H23" s="88">
        <f t="shared" si="4"/>
        <v>0</v>
      </c>
      <c r="I23" s="88"/>
      <c r="J23" s="88"/>
      <c r="K23" s="89"/>
      <c r="L23" s="89"/>
      <c r="M23" s="355">
        <f>'88'!C23</f>
        <v>3358554</v>
      </c>
      <c r="N23" s="356">
        <f t="shared" si="5"/>
        <v>0</v>
      </c>
    </row>
    <row r="24" spans="1:14" s="32" customFormat="1" ht="19.899999999999999" customHeight="1">
      <c r="A24" s="86">
        <f>'88'!A24</f>
        <v>13</v>
      </c>
      <c r="B24" s="137" t="str">
        <f>'88'!B24</f>
        <v>Trường Mầm non Hồng Hạ</v>
      </c>
      <c r="C24" s="87">
        <f t="shared" si="3"/>
        <v>3069254</v>
      </c>
      <c r="D24" s="87"/>
      <c r="E24" s="87">
        <f>'88'!C24</f>
        <v>3069254</v>
      </c>
      <c r="F24" s="88"/>
      <c r="G24" s="87"/>
      <c r="H24" s="88">
        <f t="shared" si="4"/>
        <v>0</v>
      </c>
      <c r="I24" s="88"/>
      <c r="J24" s="88"/>
      <c r="K24" s="89"/>
      <c r="L24" s="89"/>
      <c r="M24" s="355">
        <f>'88'!C24</f>
        <v>3069254</v>
      </c>
      <c r="N24" s="356">
        <f t="shared" si="5"/>
        <v>0</v>
      </c>
    </row>
    <row r="25" spans="1:14" s="32" customFormat="1" ht="19.899999999999999" customHeight="1">
      <c r="A25" s="86">
        <f>'88'!A25</f>
        <v>14</v>
      </c>
      <c r="B25" s="137" t="str">
        <f>'88'!B25</f>
        <v>Trường Mầm non Hồng Thái</v>
      </c>
      <c r="C25" s="87">
        <f t="shared" si="3"/>
        <v>2403745</v>
      </c>
      <c r="D25" s="87"/>
      <c r="E25" s="87">
        <f>'88'!C25</f>
        <v>2403745</v>
      </c>
      <c r="F25" s="88"/>
      <c r="G25" s="87"/>
      <c r="H25" s="88">
        <f t="shared" si="4"/>
        <v>0</v>
      </c>
      <c r="I25" s="88"/>
      <c r="J25" s="88"/>
      <c r="K25" s="89"/>
      <c r="L25" s="89"/>
      <c r="M25" s="355">
        <f>'88'!C25</f>
        <v>2403745</v>
      </c>
      <c r="N25" s="356">
        <f t="shared" si="5"/>
        <v>0</v>
      </c>
    </row>
    <row r="26" spans="1:14" s="32" customFormat="1" ht="19.899999999999999" customHeight="1">
      <c r="A26" s="86">
        <f>'88'!A26</f>
        <v>15</v>
      </c>
      <c r="B26" s="137" t="str">
        <f>'88'!B26</f>
        <v>Trường Mầm non Hồng Thượng</v>
      </c>
      <c r="C26" s="87">
        <f t="shared" si="3"/>
        <v>4279139</v>
      </c>
      <c r="D26" s="87"/>
      <c r="E26" s="87">
        <f>'88'!C26</f>
        <v>4279139</v>
      </c>
      <c r="F26" s="88"/>
      <c r="G26" s="87"/>
      <c r="H26" s="88">
        <f t="shared" si="4"/>
        <v>0</v>
      </c>
      <c r="I26" s="88"/>
      <c r="J26" s="88"/>
      <c r="K26" s="89"/>
      <c r="L26" s="89"/>
      <c r="M26" s="355">
        <f>'88'!C26</f>
        <v>4279139</v>
      </c>
      <c r="N26" s="356">
        <f t="shared" si="5"/>
        <v>0</v>
      </c>
    </row>
    <row r="27" spans="1:14" s="32" customFormat="1" ht="19.899999999999999" customHeight="1">
      <c r="A27" s="86">
        <f>'88'!A27</f>
        <v>16</v>
      </c>
      <c r="B27" s="137" t="str">
        <f>'88'!B27</f>
        <v>Trường Mầm non Hồng Thủy</v>
      </c>
      <c r="C27" s="87">
        <f t="shared" si="3"/>
        <v>5217546</v>
      </c>
      <c r="D27" s="87"/>
      <c r="E27" s="87">
        <f>'88'!C27</f>
        <v>5217546</v>
      </c>
      <c r="F27" s="88"/>
      <c r="G27" s="87"/>
      <c r="H27" s="88">
        <f t="shared" si="4"/>
        <v>0</v>
      </c>
      <c r="I27" s="88"/>
      <c r="J27" s="88"/>
      <c r="K27" s="89"/>
      <c r="L27" s="89"/>
      <c r="M27" s="355">
        <f>'88'!C27</f>
        <v>5217546</v>
      </c>
      <c r="N27" s="356">
        <f t="shared" si="5"/>
        <v>0</v>
      </c>
    </row>
    <row r="28" spans="1:14" s="32" customFormat="1" ht="19.899999999999999" customHeight="1">
      <c r="A28" s="86">
        <f>'88'!A28</f>
        <v>17</v>
      </c>
      <c r="B28" s="137" t="str">
        <f>'88'!B28</f>
        <v>Trường Mầm non Hồng Trung</v>
      </c>
      <c r="C28" s="87">
        <f t="shared" si="3"/>
        <v>3470436</v>
      </c>
      <c r="D28" s="87"/>
      <c r="E28" s="87">
        <f>'88'!C28</f>
        <v>3470436</v>
      </c>
      <c r="F28" s="88"/>
      <c r="G28" s="87"/>
      <c r="H28" s="88">
        <f t="shared" si="4"/>
        <v>0</v>
      </c>
      <c r="I28" s="88"/>
      <c r="J28" s="88"/>
      <c r="K28" s="89"/>
      <c r="L28" s="89"/>
      <c r="M28" s="355">
        <f>'88'!C28</f>
        <v>3470436</v>
      </c>
      <c r="N28" s="356">
        <f t="shared" si="5"/>
        <v>0</v>
      </c>
    </row>
    <row r="29" spans="1:14" s="32" customFormat="1" ht="19.899999999999999" customHeight="1">
      <c r="A29" s="86">
        <f>'88'!A29</f>
        <v>18</v>
      </c>
      <c r="B29" s="137" t="str">
        <f>'88'!B29</f>
        <v>Trường Mầm non Hồng Vân</v>
      </c>
      <c r="C29" s="87">
        <f t="shared" si="3"/>
        <v>4589725</v>
      </c>
      <c r="D29" s="87"/>
      <c r="E29" s="87">
        <f>'88'!C29</f>
        <v>4589725</v>
      </c>
      <c r="F29" s="88"/>
      <c r="G29" s="87"/>
      <c r="H29" s="88">
        <f t="shared" si="4"/>
        <v>0</v>
      </c>
      <c r="I29" s="88"/>
      <c r="J29" s="88"/>
      <c r="K29" s="89"/>
      <c r="L29" s="89"/>
      <c r="M29" s="355">
        <f>'88'!C29</f>
        <v>4589725</v>
      </c>
      <c r="N29" s="356">
        <f t="shared" si="5"/>
        <v>0</v>
      </c>
    </row>
    <row r="30" spans="1:14" s="32" customFormat="1" ht="19.899999999999999" customHeight="1">
      <c r="A30" s="86">
        <f>'88'!A30</f>
        <v>19</v>
      </c>
      <c r="B30" s="137" t="str">
        <f>'88'!B30</f>
        <v>Trường Mầm non Hương Lâm</v>
      </c>
      <c r="C30" s="87">
        <f t="shared" si="3"/>
        <v>3716832</v>
      </c>
      <c r="D30" s="87"/>
      <c r="E30" s="87">
        <f>'88'!C30</f>
        <v>3716832</v>
      </c>
      <c r="F30" s="88"/>
      <c r="G30" s="87"/>
      <c r="H30" s="88">
        <f t="shared" si="4"/>
        <v>0</v>
      </c>
      <c r="I30" s="88"/>
      <c r="J30" s="88"/>
      <c r="K30" s="89"/>
      <c r="L30" s="89"/>
      <c r="M30" s="355">
        <f>'88'!C30</f>
        <v>3716832</v>
      </c>
      <c r="N30" s="356">
        <f t="shared" si="5"/>
        <v>0</v>
      </c>
    </row>
    <row r="31" spans="1:14" s="32" customFormat="1" ht="19.899999999999999" customHeight="1">
      <c r="A31" s="86">
        <f>'88'!A31</f>
        <v>20</v>
      </c>
      <c r="B31" s="137" t="str">
        <f>'88'!B31</f>
        <v>Trường Mầm non Hương Nguyên</v>
      </c>
      <c r="C31" s="87">
        <f t="shared" si="3"/>
        <v>2144487</v>
      </c>
      <c r="D31" s="87"/>
      <c r="E31" s="87">
        <f>'88'!C31</f>
        <v>2144487</v>
      </c>
      <c r="F31" s="88"/>
      <c r="G31" s="87"/>
      <c r="H31" s="88">
        <f t="shared" si="4"/>
        <v>0</v>
      </c>
      <c r="I31" s="88"/>
      <c r="J31" s="88"/>
      <c r="K31" s="89"/>
      <c r="L31" s="89"/>
      <c r="M31" s="355">
        <f>'88'!C31</f>
        <v>2144487</v>
      </c>
      <c r="N31" s="356">
        <f t="shared" si="5"/>
        <v>0</v>
      </c>
    </row>
    <row r="32" spans="1:14" s="32" customFormat="1" ht="19.899999999999999" customHeight="1">
      <c r="A32" s="86">
        <f>'88'!A32</f>
        <v>21</v>
      </c>
      <c r="B32" s="137" t="str">
        <f>'88'!B32</f>
        <v>Trường Mầm non Nhâm</v>
      </c>
      <c r="C32" s="87">
        <f t="shared" si="3"/>
        <v>3707333</v>
      </c>
      <c r="D32" s="87"/>
      <c r="E32" s="87">
        <f>'88'!C32</f>
        <v>3707333</v>
      </c>
      <c r="F32" s="88"/>
      <c r="G32" s="87"/>
      <c r="H32" s="88">
        <f t="shared" si="4"/>
        <v>0</v>
      </c>
      <c r="I32" s="88"/>
      <c r="J32" s="88"/>
      <c r="K32" s="89"/>
      <c r="L32" s="89"/>
      <c r="M32" s="355">
        <f>'88'!C32</f>
        <v>3707333</v>
      </c>
      <c r="N32" s="356">
        <f t="shared" si="5"/>
        <v>0</v>
      </c>
    </row>
    <row r="33" spans="1:14" s="32" customFormat="1" ht="19.899999999999999" customHeight="1">
      <c r="A33" s="86">
        <f>'88'!A33</f>
        <v>22</v>
      </c>
      <c r="B33" s="137" t="str">
        <f>'88'!B33</f>
        <v>Trường Mầm non Phú Vinh</v>
      </c>
      <c r="C33" s="87">
        <f t="shared" si="3"/>
        <v>2140683</v>
      </c>
      <c r="D33" s="87"/>
      <c r="E33" s="87">
        <f>'88'!C33</f>
        <v>2140683</v>
      </c>
      <c r="F33" s="88"/>
      <c r="G33" s="87"/>
      <c r="H33" s="88">
        <f t="shared" si="4"/>
        <v>0</v>
      </c>
      <c r="I33" s="88"/>
      <c r="J33" s="88"/>
      <c r="K33" s="89"/>
      <c r="L33" s="89"/>
      <c r="M33" s="355">
        <f>'88'!C33</f>
        <v>2140683</v>
      </c>
      <c r="N33" s="356">
        <f t="shared" si="5"/>
        <v>0</v>
      </c>
    </row>
    <row r="34" spans="1:14" s="32" customFormat="1" ht="19.899999999999999" customHeight="1">
      <c r="A34" s="86">
        <f>'88'!A34</f>
        <v>23</v>
      </c>
      <c r="B34" s="137" t="str">
        <f>'88'!B34</f>
        <v xml:space="preserve">Trường Mầm non Sơn Ca </v>
      </c>
      <c r="C34" s="87">
        <f t="shared" si="3"/>
        <v>3301662</v>
      </c>
      <c r="D34" s="87"/>
      <c r="E34" s="87">
        <f>'88'!C34</f>
        <v>3301662</v>
      </c>
      <c r="F34" s="88"/>
      <c r="G34" s="87"/>
      <c r="H34" s="88">
        <f t="shared" si="4"/>
        <v>0</v>
      </c>
      <c r="I34" s="88"/>
      <c r="J34" s="88"/>
      <c r="K34" s="89"/>
      <c r="L34" s="89"/>
      <c r="M34" s="355">
        <f>'88'!C34</f>
        <v>3301662</v>
      </c>
      <c r="N34" s="356">
        <f t="shared" si="5"/>
        <v>0</v>
      </c>
    </row>
    <row r="35" spans="1:14" s="32" customFormat="1" ht="19.899999999999999" customHeight="1">
      <c r="A35" s="86">
        <f>'88'!A35</f>
        <v>24</v>
      </c>
      <c r="B35" s="137" t="str">
        <f>'88'!B35</f>
        <v>Trường  Tiểu học A Đớt</v>
      </c>
      <c r="C35" s="87">
        <f t="shared" si="3"/>
        <v>4370032</v>
      </c>
      <c r="D35" s="87"/>
      <c r="E35" s="87">
        <f>'88'!C35</f>
        <v>4370032</v>
      </c>
      <c r="F35" s="88"/>
      <c r="G35" s="87"/>
      <c r="H35" s="88">
        <f t="shared" si="4"/>
        <v>0</v>
      </c>
      <c r="I35" s="88"/>
      <c r="J35" s="88"/>
      <c r="K35" s="89"/>
      <c r="L35" s="89"/>
      <c r="M35" s="355">
        <f>'88'!C35</f>
        <v>4370032</v>
      </c>
      <c r="N35" s="356">
        <f t="shared" si="5"/>
        <v>0</v>
      </c>
    </row>
    <row r="36" spans="1:14" s="32" customFormat="1" ht="19.899999999999999" customHeight="1">
      <c r="A36" s="86">
        <f>'88'!A36</f>
        <v>25</v>
      </c>
      <c r="B36" s="137" t="str">
        <f>'88'!B36</f>
        <v xml:space="preserve">Trường Tiểu học A Ngo </v>
      </c>
      <c r="C36" s="87">
        <f t="shared" si="3"/>
        <v>4011662</v>
      </c>
      <c r="D36" s="87"/>
      <c r="E36" s="87">
        <f>'88'!C36</f>
        <v>4011662</v>
      </c>
      <c r="F36" s="88"/>
      <c r="G36" s="87"/>
      <c r="H36" s="88">
        <f t="shared" si="4"/>
        <v>0</v>
      </c>
      <c r="I36" s="88"/>
      <c r="J36" s="88"/>
      <c r="K36" s="89"/>
      <c r="L36" s="89"/>
      <c r="M36" s="355">
        <f>'88'!C36</f>
        <v>4011662</v>
      </c>
      <c r="N36" s="356">
        <f t="shared" si="5"/>
        <v>0</v>
      </c>
    </row>
    <row r="37" spans="1:14" s="32" customFormat="1" ht="19.899999999999999" customHeight="1">
      <c r="A37" s="86">
        <f>'88'!A37</f>
        <v>26</v>
      </c>
      <c r="B37" s="137" t="str">
        <f>'88'!B37</f>
        <v>Trường Tiểu học Bắc Sơn</v>
      </c>
      <c r="C37" s="87">
        <f t="shared" si="3"/>
        <v>3200297</v>
      </c>
      <c r="D37" s="87"/>
      <c r="E37" s="87">
        <f>'88'!C37</f>
        <v>3200297</v>
      </c>
      <c r="F37" s="88"/>
      <c r="G37" s="87"/>
      <c r="H37" s="88">
        <f t="shared" si="4"/>
        <v>0</v>
      </c>
      <c r="I37" s="88"/>
      <c r="J37" s="88"/>
      <c r="K37" s="89"/>
      <c r="L37" s="89"/>
      <c r="M37" s="355">
        <f>'88'!C37</f>
        <v>3200297</v>
      </c>
      <c r="N37" s="356">
        <f t="shared" si="5"/>
        <v>0</v>
      </c>
    </row>
    <row r="38" spans="1:14" s="32" customFormat="1" ht="19.899999999999999" customHeight="1">
      <c r="A38" s="86">
        <f>'88'!A38</f>
        <v>27</v>
      </c>
      <c r="B38" s="137" t="str">
        <f>'88'!B38</f>
        <v>Trường Tiểu học Đông Sơn</v>
      </c>
      <c r="C38" s="87">
        <f t="shared" si="3"/>
        <v>2705622</v>
      </c>
      <c r="D38" s="87"/>
      <c r="E38" s="87">
        <f>'88'!C38</f>
        <v>2705622</v>
      </c>
      <c r="F38" s="88"/>
      <c r="G38" s="87"/>
      <c r="H38" s="88">
        <f t="shared" si="4"/>
        <v>0</v>
      </c>
      <c r="I38" s="88"/>
      <c r="J38" s="88"/>
      <c r="K38" s="89"/>
      <c r="L38" s="89"/>
      <c r="M38" s="355">
        <f>'88'!C38</f>
        <v>2705622</v>
      </c>
      <c r="N38" s="356">
        <f t="shared" si="5"/>
        <v>0</v>
      </c>
    </row>
    <row r="39" spans="1:14" s="32" customFormat="1" ht="19.899999999999999" customHeight="1">
      <c r="A39" s="86">
        <f>'88'!A39</f>
        <v>28</v>
      </c>
      <c r="B39" s="137" t="str">
        <f>'88'!B39</f>
        <v>Trường  Tiểu học Hồng Bắc</v>
      </c>
      <c r="C39" s="87">
        <f t="shared" si="3"/>
        <v>3337138</v>
      </c>
      <c r="D39" s="87"/>
      <c r="E39" s="87">
        <f>'88'!C39</f>
        <v>3337138</v>
      </c>
      <c r="F39" s="88"/>
      <c r="G39" s="87"/>
      <c r="H39" s="88">
        <f t="shared" si="4"/>
        <v>0</v>
      </c>
      <c r="I39" s="88"/>
      <c r="J39" s="88"/>
      <c r="K39" s="89"/>
      <c r="L39" s="89"/>
      <c r="M39" s="355">
        <f>'88'!C39</f>
        <v>3337138</v>
      </c>
      <c r="N39" s="356">
        <f t="shared" si="5"/>
        <v>0</v>
      </c>
    </row>
    <row r="40" spans="1:14" s="32" customFormat="1" ht="19.899999999999999" customHeight="1">
      <c r="A40" s="86">
        <f>'88'!A40</f>
        <v>29</v>
      </c>
      <c r="B40" s="137" t="str">
        <f>'88'!B40</f>
        <v>Trường Tiểu học Hồng Kim</v>
      </c>
      <c r="C40" s="87">
        <f t="shared" si="3"/>
        <v>3756633</v>
      </c>
      <c r="D40" s="87"/>
      <c r="E40" s="87">
        <f>'88'!C40</f>
        <v>3756633</v>
      </c>
      <c r="F40" s="88"/>
      <c r="G40" s="87"/>
      <c r="H40" s="88">
        <f t="shared" si="4"/>
        <v>0</v>
      </c>
      <c r="I40" s="88"/>
      <c r="J40" s="88"/>
      <c r="K40" s="89"/>
      <c r="L40" s="89"/>
      <c r="M40" s="355">
        <f>'88'!C40</f>
        <v>3756633</v>
      </c>
      <c r="N40" s="356">
        <f t="shared" si="5"/>
        <v>0</v>
      </c>
    </row>
    <row r="41" spans="1:14" s="32" customFormat="1" ht="19.899999999999999" customHeight="1">
      <c r="A41" s="86">
        <f>'88'!A41</f>
        <v>30</v>
      </c>
      <c r="B41" s="137" t="str">
        <f>'88'!B41</f>
        <v>Trường Tiểu học Hồng Quảng</v>
      </c>
      <c r="C41" s="87">
        <f t="shared" si="3"/>
        <v>3161234</v>
      </c>
      <c r="D41" s="87"/>
      <c r="E41" s="87">
        <f>'88'!C41</f>
        <v>3161234</v>
      </c>
      <c r="F41" s="88"/>
      <c r="G41" s="87"/>
      <c r="H41" s="88">
        <f t="shared" si="4"/>
        <v>0</v>
      </c>
      <c r="I41" s="88"/>
      <c r="J41" s="88"/>
      <c r="K41" s="89"/>
      <c r="L41" s="89"/>
      <c r="M41" s="355">
        <f>'88'!C41</f>
        <v>3161234</v>
      </c>
      <c r="N41" s="356">
        <f t="shared" si="5"/>
        <v>0</v>
      </c>
    </row>
    <row r="42" spans="1:14" s="32" customFormat="1" ht="19.899999999999999" customHeight="1">
      <c r="A42" s="86">
        <f>'88'!A42</f>
        <v>31</v>
      </c>
      <c r="B42" s="137" t="str">
        <f>'88'!B42</f>
        <v xml:space="preserve">Trường Tiểu học Hồng Thái </v>
      </c>
      <c r="C42" s="87">
        <f t="shared" si="3"/>
        <v>2439431</v>
      </c>
      <c r="D42" s="87"/>
      <c r="E42" s="87">
        <f>'88'!C42</f>
        <v>2439431</v>
      </c>
      <c r="F42" s="88"/>
      <c r="G42" s="87"/>
      <c r="H42" s="88">
        <f t="shared" si="4"/>
        <v>0</v>
      </c>
      <c r="I42" s="88"/>
      <c r="J42" s="88"/>
      <c r="K42" s="89"/>
      <c r="L42" s="89"/>
      <c r="M42" s="355">
        <f>'88'!C42</f>
        <v>2439431</v>
      </c>
      <c r="N42" s="356">
        <f t="shared" si="5"/>
        <v>0</v>
      </c>
    </row>
    <row r="43" spans="1:14" s="32" customFormat="1" ht="19.899999999999999" customHeight="1">
      <c r="A43" s="86">
        <f>'88'!A43</f>
        <v>32</v>
      </c>
      <c r="B43" s="137" t="str">
        <f>'88'!B43</f>
        <v>Trường Tiểu học Hồng Thượng</v>
      </c>
      <c r="C43" s="87">
        <f t="shared" si="3"/>
        <v>4008426</v>
      </c>
      <c r="D43" s="87"/>
      <c r="E43" s="87">
        <f>'88'!C43</f>
        <v>4008426</v>
      </c>
      <c r="F43" s="88"/>
      <c r="G43" s="87"/>
      <c r="H43" s="88">
        <f t="shared" si="4"/>
        <v>0</v>
      </c>
      <c r="I43" s="88"/>
      <c r="J43" s="88"/>
      <c r="K43" s="89"/>
      <c r="L43" s="89"/>
      <c r="M43" s="355">
        <f>'88'!C43</f>
        <v>4008426</v>
      </c>
      <c r="N43" s="356">
        <f t="shared" si="5"/>
        <v>0</v>
      </c>
    </row>
    <row r="44" spans="1:14" s="32" customFormat="1" ht="19.899999999999999" customHeight="1">
      <c r="A44" s="86">
        <f>'88'!A44</f>
        <v>33</v>
      </c>
      <c r="B44" s="137" t="str">
        <f>'88'!B44</f>
        <v>Trường Tiểu học Hồng Trung</v>
      </c>
      <c r="C44" s="87">
        <f t="shared" si="3"/>
        <v>3675129</v>
      </c>
      <c r="D44" s="87"/>
      <c r="E44" s="87">
        <f>'88'!C44</f>
        <v>3675129</v>
      </c>
      <c r="F44" s="88"/>
      <c r="G44" s="87"/>
      <c r="H44" s="88">
        <f t="shared" si="4"/>
        <v>0</v>
      </c>
      <c r="I44" s="88"/>
      <c r="J44" s="88"/>
      <c r="K44" s="89"/>
      <c r="L44" s="89"/>
      <c r="M44" s="355">
        <f>'88'!C44</f>
        <v>3675129</v>
      </c>
      <c r="N44" s="356">
        <f t="shared" si="5"/>
        <v>0</v>
      </c>
    </row>
    <row r="45" spans="1:14" s="32" customFormat="1" ht="19.899999999999999" customHeight="1">
      <c r="A45" s="86">
        <f>'88'!A45</f>
        <v>34</v>
      </c>
      <c r="B45" s="137" t="str">
        <f>'88'!B45</f>
        <v>Trường Tiểu học Hồng Vân</v>
      </c>
      <c r="C45" s="87">
        <f t="shared" si="3"/>
        <v>5154427</v>
      </c>
      <c r="D45" s="87"/>
      <c r="E45" s="87">
        <f>'88'!C45</f>
        <v>5154427</v>
      </c>
      <c r="F45" s="88"/>
      <c r="G45" s="87"/>
      <c r="H45" s="88">
        <f t="shared" si="4"/>
        <v>0</v>
      </c>
      <c r="I45" s="88"/>
      <c r="J45" s="88"/>
      <c r="K45" s="89"/>
      <c r="L45" s="89"/>
      <c r="M45" s="355">
        <f>'88'!C45</f>
        <v>5154427</v>
      </c>
      <c r="N45" s="356">
        <f t="shared" si="5"/>
        <v>0</v>
      </c>
    </row>
    <row r="46" spans="1:14" s="32" customFormat="1" ht="19.899999999999999" customHeight="1">
      <c r="A46" s="86">
        <f>'88'!A46</f>
        <v>35</v>
      </c>
      <c r="B46" s="137" t="str">
        <f>'88'!B46</f>
        <v>Trường Tiểu học Hương Lâm</v>
      </c>
      <c r="C46" s="87">
        <f t="shared" si="3"/>
        <v>4663725</v>
      </c>
      <c r="D46" s="87"/>
      <c r="E46" s="87">
        <f>'88'!C46</f>
        <v>4663725</v>
      </c>
      <c r="F46" s="88"/>
      <c r="G46" s="87"/>
      <c r="H46" s="88">
        <f t="shared" si="4"/>
        <v>0</v>
      </c>
      <c r="I46" s="88"/>
      <c r="J46" s="88"/>
      <c r="K46" s="89"/>
      <c r="L46" s="89"/>
      <c r="M46" s="355">
        <f>'88'!C46</f>
        <v>4663725</v>
      </c>
      <c r="N46" s="356">
        <f t="shared" si="5"/>
        <v>0</v>
      </c>
    </row>
    <row r="47" spans="1:14" s="32" customFormat="1" ht="19.899999999999999" customHeight="1">
      <c r="A47" s="86">
        <f>'88'!A47</f>
        <v>36</v>
      </c>
      <c r="B47" s="137" t="str">
        <f>'88'!B47</f>
        <v xml:space="preserve">Trường Tiểu học Kim Đồng </v>
      </c>
      <c r="C47" s="87">
        <f t="shared" si="3"/>
        <v>5673324</v>
      </c>
      <c r="D47" s="87"/>
      <c r="E47" s="87">
        <f>'88'!C47</f>
        <v>5673324</v>
      </c>
      <c r="F47" s="88"/>
      <c r="G47" s="87"/>
      <c r="H47" s="88">
        <f t="shared" si="4"/>
        <v>0</v>
      </c>
      <c r="I47" s="88"/>
      <c r="J47" s="88"/>
      <c r="K47" s="89"/>
      <c r="L47" s="89"/>
      <c r="M47" s="355">
        <f>'88'!C47</f>
        <v>5673324</v>
      </c>
      <c r="N47" s="356">
        <f t="shared" si="5"/>
        <v>0</v>
      </c>
    </row>
    <row r="48" spans="1:14" s="32" customFormat="1" ht="19.899999999999999" customHeight="1">
      <c r="A48" s="86">
        <f>'88'!A48</f>
        <v>37</v>
      </c>
      <c r="B48" s="137" t="str">
        <f>'88'!B48</f>
        <v>Trường Tiểu học Nhâm</v>
      </c>
      <c r="C48" s="87">
        <f t="shared" si="3"/>
        <v>3714781</v>
      </c>
      <c r="D48" s="87"/>
      <c r="E48" s="87">
        <f>'88'!C48</f>
        <v>3714781</v>
      </c>
      <c r="F48" s="88"/>
      <c r="G48" s="87"/>
      <c r="H48" s="88">
        <f t="shared" si="4"/>
        <v>0</v>
      </c>
      <c r="I48" s="88"/>
      <c r="J48" s="88"/>
      <c r="K48" s="89"/>
      <c r="L48" s="89"/>
      <c r="M48" s="355">
        <f>'88'!C48</f>
        <v>3714781</v>
      </c>
      <c r="N48" s="356">
        <f t="shared" si="5"/>
        <v>0</v>
      </c>
    </row>
    <row r="49" spans="1:14" s="32" customFormat="1" ht="19.899999999999999" customHeight="1">
      <c r="A49" s="86">
        <f>'88'!A49</f>
        <v>38</v>
      </c>
      <c r="B49" s="137" t="str">
        <f>'88'!B49</f>
        <v>Trường Tiểu học Phú Vinh</v>
      </c>
      <c r="C49" s="87">
        <f t="shared" si="3"/>
        <v>2311735</v>
      </c>
      <c r="D49" s="87"/>
      <c r="E49" s="87">
        <f>'88'!C49</f>
        <v>2311735</v>
      </c>
      <c r="F49" s="88"/>
      <c r="G49" s="87"/>
      <c r="H49" s="88">
        <f t="shared" si="4"/>
        <v>0</v>
      </c>
      <c r="I49" s="88"/>
      <c r="J49" s="88"/>
      <c r="K49" s="89"/>
      <c r="L49" s="89"/>
      <c r="M49" s="355">
        <f>'88'!C49</f>
        <v>2311735</v>
      </c>
      <c r="N49" s="356">
        <f t="shared" si="5"/>
        <v>0</v>
      </c>
    </row>
    <row r="50" spans="1:14" s="32" customFormat="1" ht="19.899999999999999" customHeight="1">
      <c r="A50" s="86">
        <f>'88'!A50</f>
        <v>39</v>
      </c>
      <c r="B50" s="137" t="str">
        <f>'88'!B50</f>
        <v xml:space="preserve">Trường Tiểu học Sơn Thủy </v>
      </c>
      <c r="C50" s="87">
        <f t="shared" si="3"/>
        <v>3820924</v>
      </c>
      <c r="D50" s="87"/>
      <c r="E50" s="87">
        <f>'88'!C50</f>
        <v>3820924</v>
      </c>
      <c r="F50" s="88"/>
      <c r="G50" s="87"/>
      <c r="H50" s="88">
        <f t="shared" si="4"/>
        <v>0</v>
      </c>
      <c r="I50" s="88"/>
      <c r="J50" s="88"/>
      <c r="K50" s="89"/>
      <c r="L50" s="89"/>
      <c r="M50" s="355">
        <f>'88'!C50</f>
        <v>3820924</v>
      </c>
      <c r="N50" s="356">
        <f t="shared" si="5"/>
        <v>0</v>
      </c>
    </row>
    <row r="51" spans="1:14" s="32" customFormat="1" ht="19.899999999999999" customHeight="1">
      <c r="A51" s="86">
        <f>'88'!A51</f>
        <v>40</v>
      </c>
      <c r="B51" s="137" t="str">
        <f>'88'!B51</f>
        <v xml:space="preserve">Trường Tiểu học Vừ A Dính </v>
      </c>
      <c r="C51" s="87">
        <f t="shared" si="3"/>
        <v>2082723</v>
      </c>
      <c r="D51" s="87"/>
      <c r="E51" s="87">
        <f>'88'!C51</f>
        <v>2082723</v>
      </c>
      <c r="F51" s="88"/>
      <c r="G51" s="87"/>
      <c r="H51" s="88">
        <f t="shared" si="4"/>
        <v>0</v>
      </c>
      <c r="I51" s="88"/>
      <c r="J51" s="88"/>
      <c r="K51" s="89"/>
      <c r="L51" s="89"/>
      <c r="M51" s="355">
        <f>'88'!C51</f>
        <v>2082723</v>
      </c>
      <c r="N51" s="356">
        <f t="shared" si="5"/>
        <v>0</v>
      </c>
    </row>
    <row r="52" spans="1:14" s="32" customFormat="1" ht="19.899999999999999" customHeight="1">
      <c r="A52" s="86">
        <f>'88'!A52</f>
        <v>41</v>
      </c>
      <c r="B52" s="137" t="str">
        <f>'88'!B52</f>
        <v>Trường Tiểu học&amp;THCS Hồng Hạ</v>
      </c>
      <c r="C52" s="87">
        <f t="shared" si="3"/>
        <v>4550743</v>
      </c>
      <c r="D52" s="87"/>
      <c r="E52" s="87">
        <f>'88'!C52</f>
        <v>4550743</v>
      </c>
      <c r="F52" s="88"/>
      <c r="G52" s="87"/>
      <c r="H52" s="88">
        <f t="shared" si="4"/>
        <v>0</v>
      </c>
      <c r="I52" s="88"/>
      <c r="J52" s="88"/>
      <c r="K52" s="89"/>
      <c r="L52" s="89"/>
      <c r="M52" s="355">
        <f>'88'!C52</f>
        <v>4550743</v>
      </c>
      <c r="N52" s="356">
        <f t="shared" si="5"/>
        <v>0</v>
      </c>
    </row>
    <row r="53" spans="1:14" s="32" customFormat="1" ht="19.899999999999999" customHeight="1">
      <c r="A53" s="86">
        <f>'88'!A53</f>
        <v>42</v>
      </c>
      <c r="B53" s="137" t="str">
        <f>'88'!B53</f>
        <v xml:space="preserve">Trường Tiểu học &amp;THCS Hồng Thủy </v>
      </c>
      <c r="C53" s="87">
        <f t="shared" si="3"/>
        <v>8460066</v>
      </c>
      <c r="D53" s="87"/>
      <c r="E53" s="87">
        <f>'88'!C53</f>
        <v>8460066</v>
      </c>
      <c r="F53" s="88"/>
      <c r="G53" s="87"/>
      <c r="H53" s="88">
        <f t="shared" si="4"/>
        <v>0</v>
      </c>
      <c r="I53" s="88"/>
      <c r="J53" s="88"/>
      <c r="K53" s="89"/>
      <c r="L53" s="89"/>
      <c r="M53" s="355">
        <f>'88'!C53</f>
        <v>8460066</v>
      </c>
      <c r="N53" s="356">
        <f t="shared" si="5"/>
        <v>0</v>
      </c>
    </row>
    <row r="54" spans="1:14" s="32" customFormat="1" ht="19.899999999999999" customHeight="1">
      <c r="A54" s="86">
        <f>'88'!A54</f>
        <v>43</v>
      </c>
      <c r="B54" s="137" t="str">
        <f>'88'!B54</f>
        <v xml:space="preserve">Trường Tiểu học &amp; THCS Hương Nguyên </v>
      </c>
      <c r="C54" s="87">
        <f t="shared" si="3"/>
        <v>4019477</v>
      </c>
      <c r="D54" s="87"/>
      <c r="E54" s="87">
        <f>'88'!C54</f>
        <v>4019477</v>
      </c>
      <c r="F54" s="88"/>
      <c r="G54" s="87"/>
      <c r="H54" s="88">
        <f t="shared" si="4"/>
        <v>0</v>
      </c>
      <c r="I54" s="88"/>
      <c r="J54" s="88"/>
      <c r="K54" s="89"/>
      <c r="L54" s="89"/>
      <c r="M54" s="355">
        <f>'88'!C54</f>
        <v>4019477</v>
      </c>
      <c r="N54" s="356">
        <f t="shared" si="5"/>
        <v>0</v>
      </c>
    </row>
    <row r="55" spans="1:14" s="32" customFormat="1" ht="19.899999999999999" customHeight="1">
      <c r="A55" s="86">
        <f>'88'!A55</f>
        <v>44</v>
      </c>
      <c r="B55" s="137" t="str">
        <f>'88'!B55</f>
        <v>Trường TH-THCS A Roàng</v>
      </c>
      <c r="C55" s="87">
        <f t="shared" si="3"/>
        <v>7125948</v>
      </c>
      <c r="D55" s="87"/>
      <c r="E55" s="87">
        <f>'88'!C55</f>
        <v>7125948</v>
      </c>
      <c r="F55" s="88"/>
      <c r="G55" s="87"/>
      <c r="H55" s="88">
        <f t="shared" si="4"/>
        <v>0</v>
      </c>
      <c r="I55" s="88"/>
      <c r="J55" s="88"/>
      <c r="K55" s="89"/>
      <c r="L55" s="89"/>
      <c r="M55" s="355">
        <f>'88'!C55</f>
        <v>7125948</v>
      </c>
      <c r="N55" s="356">
        <f t="shared" si="5"/>
        <v>0</v>
      </c>
    </row>
    <row r="56" spans="1:14" s="32" customFormat="1" ht="19.899999999999999" customHeight="1">
      <c r="A56" s="86">
        <f>'88'!A56</f>
        <v>45</v>
      </c>
      <c r="B56" s="137" t="str">
        <f>'88'!B56</f>
        <v>Trường THCS Hương Lâm</v>
      </c>
      <c r="C56" s="87">
        <f t="shared" si="3"/>
        <v>3867683</v>
      </c>
      <c r="D56" s="87"/>
      <c r="E56" s="87">
        <f>'88'!C56</f>
        <v>3867683</v>
      </c>
      <c r="F56" s="88"/>
      <c r="G56" s="87"/>
      <c r="H56" s="88">
        <f t="shared" si="4"/>
        <v>0</v>
      </c>
      <c r="I56" s="88"/>
      <c r="J56" s="88"/>
      <c r="K56" s="89"/>
      <c r="L56" s="89"/>
      <c r="M56" s="355">
        <f>'88'!C56</f>
        <v>3867683</v>
      </c>
      <c r="N56" s="356">
        <f t="shared" si="5"/>
        <v>0</v>
      </c>
    </row>
    <row r="57" spans="1:14" s="32" customFormat="1" ht="19.899999999999999" customHeight="1">
      <c r="A57" s="86">
        <f>'88'!A57</f>
        <v>46</v>
      </c>
      <c r="B57" s="137" t="str">
        <f>'88'!B57</f>
        <v>Trường THCS Lê Lợi</v>
      </c>
      <c r="C57" s="87">
        <f t="shared" si="3"/>
        <v>5761347</v>
      </c>
      <c r="D57" s="87"/>
      <c r="E57" s="87">
        <f>'88'!C57</f>
        <v>5761347</v>
      </c>
      <c r="F57" s="88"/>
      <c r="G57" s="87"/>
      <c r="H57" s="88">
        <f t="shared" si="4"/>
        <v>0</v>
      </c>
      <c r="I57" s="88"/>
      <c r="J57" s="88"/>
      <c r="K57" s="89"/>
      <c r="L57" s="89"/>
      <c r="M57" s="355">
        <f>'88'!C57</f>
        <v>5761347</v>
      </c>
      <c r="N57" s="356">
        <f t="shared" si="5"/>
        <v>0</v>
      </c>
    </row>
    <row r="58" spans="1:14" s="32" customFormat="1" ht="19.899999999999999" customHeight="1">
      <c r="A58" s="86">
        <f>'88'!A58</f>
        <v>47</v>
      </c>
      <c r="B58" s="137" t="str">
        <f>'88'!B58</f>
        <v xml:space="preserve">Trường THCS Quang Trung </v>
      </c>
      <c r="C58" s="87">
        <f t="shared" si="3"/>
        <v>5517008</v>
      </c>
      <c r="D58" s="87"/>
      <c r="E58" s="87">
        <f>'88'!C58</f>
        <v>5517008</v>
      </c>
      <c r="F58" s="88"/>
      <c r="G58" s="87"/>
      <c r="H58" s="88">
        <f t="shared" si="4"/>
        <v>0</v>
      </c>
      <c r="I58" s="88"/>
      <c r="J58" s="88"/>
      <c r="K58" s="89"/>
      <c r="L58" s="89"/>
      <c r="M58" s="355">
        <f>'88'!C58</f>
        <v>5517008</v>
      </c>
      <c r="N58" s="356">
        <f t="shared" si="5"/>
        <v>0</v>
      </c>
    </row>
    <row r="59" spans="1:14" s="32" customFormat="1" ht="19.899999999999999" customHeight="1">
      <c r="A59" s="86">
        <f>'88'!A59</f>
        <v>48</v>
      </c>
      <c r="B59" s="137" t="str">
        <f>'88'!B59</f>
        <v xml:space="preserve">Trường THCS Trần Hưng Đạo </v>
      </c>
      <c r="C59" s="87">
        <f t="shared" si="3"/>
        <v>5397906</v>
      </c>
      <c r="D59" s="87"/>
      <c r="E59" s="87">
        <f>'88'!C59</f>
        <v>5397906</v>
      </c>
      <c r="F59" s="88"/>
      <c r="G59" s="87"/>
      <c r="H59" s="88">
        <f t="shared" si="4"/>
        <v>0</v>
      </c>
      <c r="I59" s="88"/>
      <c r="J59" s="88"/>
      <c r="K59" s="89"/>
      <c r="L59" s="89"/>
      <c r="M59" s="355">
        <f>'88'!C59</f>
        <v>5397906</v>
      </c>
      <c r="N59" s="356">
        <f t="shared" si="5"/>
        <v>0</v>
      </c>
    </row>
    <row r="60" spans="1:14" s="32" customFormat="1" ht="19.899999999999999" customHeight="1">
      <c r="A60" s="86">
        <f>'88'!A60</f>
        <v>49</v>
      </c>
      <c r="B60" s="137" t="str">
        <f>'88'!B60</f>
        <v>Trường THCS - Dân tộc Nội trú</v>
      </c>
      <c r="C60" s="87">
        <f t="shared" si="3"/>
        <v>9909976</v>
      </c>
      <c r="D60" s="87"/>
      <c r="E60" s="87">
        <f>'88'!C60</f>
        <v>9909976</v>
      </c>
      <c r="F60" s="88"/>
      <c r="G60" s="87"/>
      <c r="H60" s="88">
        <f t="shared" si="4"/>
        <v>0</v>
      </c>
      <c r="I60" s="88"/>
      <c r="J60" s="88"/>
      <c r="K60" s="89"/>
      <c r="L60" s="89"/>
      <c r="M60" s="355">
        <f>'88'!C60</f>
        <v>9909976</v>
      </c>
      <c r="N60" s="356">
        <f t="shared" si="5"/>
        <v>0</v>
      </c>
    </row>
    <row r="61" spans="1:14" s="32" customFormat="1" ht="19.899999999999999" customHeight="1">
      <c r="A61" s="86">
        <f>'88'!A61</f>
        <v>50</v>
      </c>
      <c r="B61" s="137" t="str">
        <f>'88'!B61</f>
        <v>Trung tâm GDNN-GDTX</v>
      </c>
      <c r="C61" s="87">
        <f t="shared" si="3"/>
        <v>4968931</v>
      </c>
      <c r="D61" s="87"/>
      <c r="E61" s="87">
        <f>'88'!C61</f>
        <v>4968931</v>
      </c>
      <c r="F61" s="88"/>
      <c r="G61" s="87"/>
      <c r="H61" s="88">
        <f t="shared" si="4"/>
        <v>0</v>
      </c>
      <c r="I61" s="88"/>
      <c r="J61" s="88"/>
      <c r="K61" s="89"/>
      <c r="L61" s="89"/>
      <c r="M61" s="355">
        <f>'88'!C61</f>
        <v>4968931</v>
      </c>
      <c r="N61" s="356">
        <f t="shared" si="5"/>
        <v>0</v>
      </c>
    </row>
    <row r="62" spans="1:14" s="32" customFormat="1" ht="19.899999999999999" customHeight="1">
      <c r="A62" s="86">
        <f>'88'!A62</f>
        <v>51</v>
      </c>
      <c r="B62" s="137" t="str">
        <f>'88'!B62</f>
        <v>Văn phòng HĐND và UBND huyện</v>
      </c>
      <c r="C62" s="87">
        <f t="shared" si="3"/>
        <v>6925175</v>
      </c>
      <c r="D62" s="87"/>
      <c r="E62" s="87">
        <f>'88'!C62</f>
        <v>6925175</v>
      </c>
      <c r="F62" s="88"/>
      <c r="G62" s="87"/>
      <c r="H62" s="88">
        <f t="shared" si="4"/>
        <v>0</v>
      </c>
      <c r="I62" s="88"/>
      <c r="J62" s="88"/>
      <c r="K62" s="89"/>
      <c r="L62" s="89"/>
      <c r="M62" s="355">
        <f>'88'!C62</f>
        <v>6925175</v>
      </c>
      <c r="N62" s="356">
        <f t="shared" si="5"/>
        <v>0</v>
      </c>
    </row>
    <row r="63" spans="1:14" s="32" customFormat="1" ht="19.899999999999999" customHeight="1">
      <c r="A63" s="86">
        <f>'88'!A63</f>
        <v>52</v>
      </c>
      <c r="B63" s="137" t="str">
        <f>'88'!B63</f>
        <v>Trung tâm Hành chính công</v>
      </c>
      <c r="C63" s="87">
        <f t="shared" si="3"/>
        <v>742369</v>
      </c>
      <c r="D63" s="87"/>
      <c r="E63" s="87">
        <f>'88'!C63</f>
        <v>742369</v>
      </c>
      <c r="F63" s="88"/>
      <c r="G63" s="87"/>
      <c r="H63" s="88">
        <f t="shared" si="4"/>
        <v>0</v>
      </c>
      <c r="I63" s="88"/>
      <c r="J63" s="88"/>
      <c r="K63" s="89"/>
      <c r="L63" s="89"/>
      <c r="M63" s="355">
        <f>'88'!C63</f>
        <v>742369</v>
      </c>
      <c r="N63" s="356">
        <f t="shared" si="5"/>
        <v>0</v>
      </c>
    </row>
    <row r="64" spans="1:14" s="32" customFormat="1" ht="19.899999999999999" customHeight="1">
      <c r="A64" s="86">
        <f>'88'!A64</f>
        <v>53</v>
      </c>
      <c r="B64" s="137" t="str">
        <f>'88'!B64</f>
        <v>Phòng Nội vụ</v>
      </c>
      <c r="C64" s="87">
        <f t="shared" si="3"/>
        <v>4413952</v>
      </c>
      <c r="D64" s="87"/>
      <c r="E64" s="87">
        <f>'88'!C64</f>
        <v>4413952</v>
      </c>
      <c r="F64" s="88"/>
      <c r="G64" s="87"/>
      <c r="H64" s="88"/>
      <c r="I64" s="88"/>
      <c r="J64" s="88"/>
      <c r="K64" s="89"/>
      <c r="L64" s="89"/>
      <c r="M64" s="355">
        <f>'88'!C64</f>
        <v>4413952</v>
      </c>
      <c r="N64" s="356">
        <f t="shared" si="5"/>
        <v>0</v>
      </c>
    </row>
    <row r="65" spans="1:14" s="32" customFormat="1" ht="19.899999999999999" customHeight="1">
      <c r="A65" s="86">
        <f>'88'!A65</f>
        <v>54</v>
      </c>
      <c r="B65" s="137" t="str">
        <f>'88'!B65</f>
        <v>Phòng Lao động Thương binh và Xã hội</v>
      </c>
      <c r="C65" s="87">
        <f t="shared" si="3"/>
        <v>11945877</v>
      </c>
      <c r="D65" s="87"/>
      <c r="E65" s="87">
        <f>'88'!C65</f>
        <v>11945877</v>
      </c>
      <c r="F65" s="88"/>
      <c r="G65" s="87"/>
      <c r="H65" s="88"/>
      <c r="I65" s="88"/>
      <c r="J65" s="88"/>
      <c r="K65" s="89"/>
      <c r="L65" s="89"/>
      <c r="M65" s="355">
        <f>'88'!C65</f>
        <v>11945877</v>
      </c>
      <c r="N65" s="356">
        <f t="shared" si="5"/>
        <v>0</v>
      </c>
    </row>
    <row r="66" spans="1:14" s="32" customFormat="1" ht="19.899999999999999" customHeight="1">
      <c r="A66" s="86">
        <f>'88'!A66</f>
        <v>55</v>
      </c>
      <c r="B66" s="137" t="str">
        <f>'88'!B66</f>
        <v>Phòng Tài chính - Kế hoạch</v>
      </c>
      <c r="C66" s="87">
        <f t="shared" si="3"/>
        <v>2823866</v>
      </c>
      <c r="D66" s="87"/>
      <c r="E66" s="87">
        <f>'88'!C66</f>
        <v>2823866</v>
      </c>
      <c r="F66" s="88"/>
      <c r="G66" s="87"/>
      <c r="H66" s="88"/>
      <c r="I66" s="88"/>
      <c r="J66" s="88"/>
      <c r="K66" s="89"/>
      <c r="L66" s="89"/>
      <c r="M66" s="355">
        <f>'88'!C66</f>
        <v>2823866</v>
      </c>
      <c r="N66" s="356">
        <f t="shared" si="5"/>
        <v>0</v>
      </c>
    </row>
    <row r="67" spans="1:14" s="32" customFormat="1" ht="19.899999999999999" customHeight="1">
      <c r="A67" s="86">
        <f>'88'!A67</f>
        <v>56</v>
      </c>
      <c r="B67" s="137" t="str">
        <f>'88'!B67</f>
        <v>Phòng Kinh tế và Hạ tầng</v>
      </c>
      <c r="C67" s="87">
        <f t="shared" si="3"/>
        <v>3239278</v>
      </c>
      <c r="D67" s="87"/>
      <c r="E67" s="87">
        <f>'88'!C67</f>
        <v>3239278</v>
      </c>
      <c r="F67" s="88"/>
      <c r="G67" s="87"/>
      <c r="H67" s="88"/>
      <c r="I67" s="88"/>
      <c r="J67" s="88"/>
      <c r="K67" s="89"/>
      <c r="L67" s="89"/>
      <c r="M67" s="355">
        <f>'88'!C67</f>
        <v>3239278</v>
      </c>
      <c r="N67" s="356">
        <f t="shared" si="5"/>
        <v>0</v>
      </c>
    </row>
    <row r="68" spans="1:14" s="32" customFormat="1" ht="19.899999999999999" customHeight="1">
      <c r="A68" s="86">
        <f>'88'!A68</f>
        <v>57</v>
      </c>
      <c r="B68" s="137" t="str">
        <f>'88'!B68</f>
        <v>Phòng Tư pháp</v>
      </c>
      <c r="C68" s="87">
        <f t="shared" si="3"/>
        <v>1312277</v>
      </c>
      <c r="D68" s="87"/>
      <c r="E68" s="87">
        <f>'88'!C68</f>
        <v>1312277</v>
      </c>
      <c r="F68" s="88"/>
      <c r="G68" s="87"/>
      <c r="H68" s="88"/>
      <c r="I68" s="88"/>
      <c r="J68" s="88"/>
      <c r="K68" s="89"/>
      <c r="L68" s="89"/>
      <c r="M68" s="355">
        <f>'88'!C68</f>
        <v>1312277</v>
      </c>
      <c r="N68" s="356">
        <f t="shared" si="5"/>
        <v>0</v>
      </c>
    </row>
    <row r="69" spans="1:14" s="32" customFormat="1" ht="19.899999999999999" customHeight="1">
      <c r="A69" s="86">
        <f>'88'!A69</f>
        <v>58</v>
      </c>
      <c r="B69" s="137" t="str">
        <f>'88'!B69</f>
        <v>Thanh tra huyện</v>
      </c>
      <c r="C69" s="87">
        <f t="shared" si="3"/>
        <v>1149785</v>
      </c>
      <c r="D69" s="87"/>
      <c r="E69" s="87">
        <f>'88'!C69</f>
        <v>1149785</v>
      </c>
      <c r="F69" s="88"/>
      <c r="G69" s="87"/>
      <c r="H69" s="88">
        <f t="shared" si="4"/>
        <v>0</v>
      </c>
      <c r="I69" s="88"/>
      <c r="J69" s="88"/>
      <c r="K69" s="89"/>
      <c r="L69" s="89"/>
      <c r="M69" s="355">
        <f>'88'!C69</f>
        <v>1149785</v>
      </c>
      <c r="N69" s="356">
        <f t="shared" si="5"/>
        <v>0</v>
      </c>
    </row>
    <row r="70" spans="1:14" s="32" customFormat="1" ht="19.899999999999999" customHeight="1">
      <c r="A70" s="86">
        <f>'88'!A70</f>
        <v>59</v>
      </c>
      <c r="B70" s="137" t="str">
        <f>'88'!B70</f>
        <v>Phòng Nông nghiệp và Phát triển nông thôn</v>
      </c>
      <c r="C70" s="87">
        <f t="shared" si="3"/>
        <v>3550685</v>
      </c>
      <c r="D70" s="87"/>
      <c r="E70" s="87">
        <f>'88'!C70</f>
        <v>3550685</v>
      </c>
      <c r="F70" s="88"/>
      <c r="G70" s="87"/>
      <c r="H70" s="88">
        <f t="shared" si="4"/>
        <v>0</v>
      </c>
      <c r="I70" s="88"/>
      <c r="J70" s="88"/>
      <c r="K70" s="89"/>
      <c r="L70" s="89"/>
      <c r="M70" s="355">
        <f>'88'!C70</f>
        <v>3550685</v>
      </c>
      <c r="N70" s="356">
        <f t="shared" si="5"/>
        <v>0</v>
      </c>
    </row>
    <row r="71" spans="1:14" s="32" customFormat="1" ht="19.899999999999999" customHeight="1">
      <c r="A71" s="86">
        <f>'88'!A71</f>
        <v>60</v>
      </c>
      <c r="B71" s="137" t="str">
        <f>'88'!B71</f>
        <v>Phòng Văn hoá và Thông tin</v>
      </c>
      <c r="C71" s="87">
        <f t="shared" si="3"/>
        <v>1782926</v>
      </c>
      <c r="D71" s="87"/>
      <c r="E71" s="87">
        <f>'88'!C71</f>
        <v>1782926</v>
      </c>
      <c r="F71" s="88"/>
      <c r="G71" s="87"/>
      <c r="H71" s="88">
        <f t="shared" si="4"/>
        <v>0</v>
      </c>
      <c r="I71" s="88"/>
      <c r="J71" s="88"/>
      <c r="K71" s="89"/>
      <c r="L71" s="89"/>
      <c r="M71" s="355">
        <f>'88'!C71</f>
        <v>1782926</v>
      </c>
      <c r="N71" s="356">
        <f t="shared" si="5"/>
        <v>0</v>
      </c>
    </row>
    <row r="72" spans="1:14" s="32" customFormat="1" ht="19.899999999999999" customHeight="1">
      <c r="A72" s="86">
        <f>'88'!A72</f>
        <v>61</v>
      </c>
      <c r="B72" s="137" t="str">
        <f>'88'!B72</f>
        <v>Phòng Giáo dục và Đào tạo</v>
      </c>
      <c r="C72" s="87">
        <f t="shared" si="3"/>
        <v>5603194</v>
      </c>
      <c r="D72" s="87"/>
      <c r="E72" s="87">
        <f>'88'!C72</f>
        <v>5603194</v>
      </c>
      <c r="F72" s="88"/>
      <c r="G72" s="87"/>
      <c r="H72" s="88">
        <f t="shared" si="4"/>
        <v>0</v>
      </c>
      <c r="I72" s="88"/>
      <c r="J72" s="88"/>
      <c r="K72" s="89"/>
      <c r="L72" s="89"/>
      <c r="M72" s="355">
        <f>'88'!C72</f>
        <v>5603194</v>
      </c>
      <c r="N72" s="356">
        <f t="shared" si="5"/>
        <v>0</v>
      </c>
    </row>
    <row r="73" spans="1:14" s="32" customFormat="1" ht="19.899999999999999" customHeight="1">
      <c r="A73" s="86">
        <f>'88'!A73</f>
        <v>62</v>
      </c>
      <c r="B73" s="137" t="str">
        <f>'88'!B73</f>
        <v>Phòng Y tế</v>
      </c>
      <c r="C73" s="87">
        <f t="shared" si="3"/>
        <v>503158</v>
      </c>
      <c r="D73" s="87"/>
      <c r="E73" s="87">
        <f>'88'!C73</f>
        <v>503158</v>
      </c>
      <c r="F73" s="88"/>
      <c r="G73" s="87"/>
      <c r="H73" s="88">
        <f t="shared" si="4"/>
        <v>0</v>
      </c>
      <c r="I73" s="88"/>
      <c r="J73" s="88"/>
      <c r="K73" s="89"/>
      <c r="L73" s="89"/>
      <c r="M73" s="355">
        <f>'88'!C73</f>
        <v>503158</v>
      </c>
      <c r="N73" s="356">
        <f t="shared" si="5"/>
        <v>0</v>
      </c>
    </row>
    <row r="74" spans="1:14" s="32" customFormat="1" ht="19.899999999999999" customHeight="1">
      <c r="A74" s="86">
        <f>'88'!A74</f>
        <v>63</v>
      </c>
      <c r="B74" s="137" t="str">
        <f>'88'!B74</f>
        <v>Phòng Tài nguyên và Môi trường</v>
      </c>
      <c r="C74" s="87">
        <f t="shared" si="3"/>
        <v>1255166</v>
      </c>
      <c r="D74" s="87"/>
      <c r="E74" s="87">
        <f>'88'!C74</f>
        <v>1255166</v>
      </c>
      <c r="F74" s="88"/>
      <c r="G74" s="87"/>
      <c r="H74" s="88">
        <f t="shared" si="4"/>
        <v>0</v>
      </c>
      <c r="I74" s="88"/>
      <c r="J74" s="88"/>
      <c r="K74" s="89"/>
      <c r="L74" s="89"/>
      <c r="M74" s="355">
        <f>'88'!C74</f>
        <v>1255166</v>
      </c>
      <c r="N74" s="356">
        <f t="shared" si="5"/>
        <v>0</v>
      </c>
    </row>
    <row r="75" spans="1:14" s="32" customFormat="1" ht="19.899999999999999" customHeight="1">
      <c r="A75" s="86">
        <f>'88'!A75</f>
        <v>64</v>
      </c>
      <c r="B75" s="137" t="str">
        <f>'88'!B75</f>
        <v>Phòng Dân tộc</v>
      </c>
      <c r="C75" s="87">
        <f t="shared" si="3"/>
        <v>648939</v>
      </c>
      <c r="D75" s="87"/>
      <c r="E75" s="87">
        <f>'88'!C75</f>
        <v>648939</v>
      </c>
      <c r="F75" s="88"/>
      <c r="G75" s="87"/>
      <c r="H75" s="88">
        <f t="shared" si="4"/>
        <v>0</v>
      </c>
      <c r="I75" s="88"/>
      <c r="J75" s="88"/>
      <c r="K75" s="89"/>
      <c r="L75" s="89"/>
      <c r="M75" s="355">
        <f>'88'!C75</f>
        <v>648939</v>
      </c>
      <c r="N75" s="356">
        <f t="shared" si="5"/>
        <v>0</v>
      </c>
    </row>
    <row r="76" spans="1:14" s="32" customFormat="1" ht="19.899999999999999" customHeight="1">
      <c r="A76" s="86">
        <f>'88'!A76</f>
        <v>65</v>
      </c>
      <c r="B76" s="137" t="str">
        <f>'88'!B76</f>
        <v>Trung tâm Dịch vụ Nông nghiệp</v>
      </c>
      <c r="C76" s="87">
        <f t="shared" si="3"/>
        <v>3236335</v>
      </c>
      <c r="D76" s="87"/>
      <c r="E76" s="87">
        <f>'88'!C76</f>
        <v>3236335</v>
      </c>
      <c r="F76" s="88"/>
      <c r="G76" s="87"/>
      <c r="H76" s="88">
        <f t="shared" si="4"/>
        <v>0</v>
      </c>
      <c r="I76" s="88"/>
      <c r="J76" s="88"/>
      <c r="K76" s="89"/>
      <c r="L76" s="89"/>
      <c r="M76" s="355">
        <f>'88'!C76</f>
        <v>3236335</v>
      </c>
      <c r="N76" s="356">
        <f t="shared" si="5"/>
        <v>0</v>
      </c>
    </row>
    <row r="77" spans="1:14" s="32" customFormat="1" ht="19.899999999999999" customHeight="1">
      <c r="A77" s="86">
        <f>'88'!A77</f>
        <v>66</v>
      </c>
      <c r="B77" s="137" t="str">
        <f>'88'!B77</f>
        <v>Trung tâm Phát triển quỹ đất</v>
      </c>
      <c r="C77" s="87">
        <f t="shared" ref="C77:C116" si="6">SUM(D77:H77)+K77+L77</f>
        <v>584061</v>
      </c>
      <c r="D77" s="87"/>
      <c r="E77" s="87">
        <f>'88'!C77</f>
        <v>584061</v>
      </c>
      <c r="F77" s="88"/>
      <c r="G77" s="87"/>
      <c r="H77" s="88">
        <f t="shared" si="4"/>
        <v>0</v>
      </c>
      <c r="I77" s="88"/>
      <c r="J77" s="88"/>
      <c r="K77" s="89"/>
      <c r="L77" s="89"/>
      <c r="M77" s="355">
        <f>'88'!C77</f>
        <v>584061</v>
      </c>
      <c r="N77" s="356">
        <f t="shared" ref="N77:N115" si="7">E77-M77</f>
        <v>0</v>
      </c>
    </row>
    <row r="78" spans="1:14" s="32" customFormat="1" ht="19.899999999999999" customHeight="1">
      <c r="A78" s="86">
        <f>'88'!A78</f>
        <v>67</v>
      </c>
      <c r="B78" s="137" t="str">
        <f>'88'!B78</f>
        <v>Trung tâm Văn hóa Thông tin và Thể thao</v>
      </c>
      <c r="C78" s="87">
        <f t="shared" si="6"/>
        <v>3145301</v>
      </c>
      <c r="D78" s="87"/>
      <c r="E78" s="87">
        <f>'88'!C78</f>
        <v>3145301</v>
      </c>
      <c r="F78" s="88"/>
      <c r="G78" s="87"/>
      <c r="H78" s="88">
        <f t="shared" si="4"/>
        <v>0</v>
      </c>
      <c r="I78" s="88"/>
      <c r="J78" s="88"/>
      <c r="K78" s="89"/>
      <c r="L78" s="89"/>
      <c r="M78" s="355">
        <f>'88'!C78</f>
        <v>3145301</v>
      </c>
      <c r="N78" s="356">
        <f t="shared" si="7"/>
        <v>0</v>
      </c>
    </row>
    <row r="79" spans="1:14" s="32" customFormat="1" ht="19.899999999999999" customHeight="1">
      <c r="A79" s="86">
        <f>'88'!A79</f>
        <v>68</v>
      </c>
      <c r="B79" s="137" t="str">
        <f>'88'!B79</f>
        <v>Ban Quản lý các CTCC&amp;DVCI</v>
      </c>
      <c r="C79" s="87">
        <f t="shared" si="6"/>
        <v>3273969</v>
      </c>
      <c r="D79" s="87"/>
      <c r="E79" s="87">
        <f>'88'!C79</f>
        <v>3273969</v>
      </c>
      <c r="F79" s="88"/>
      <c r="G79" s="87"/>
      <c r="H79" s="88">
        <f t="shared" si="4"/>
        <v>0</v>
      </c>
      <c r="I79" s="88"/>
      <c r="J79" s="88"/>
      <c r="K79" s="89"/>
      <c r="L79" s="89"/>
      <c r="M79" s="355">
        <f>'88'!C79</f>
        <v>3273969</v>
      </c>
      <c r="N79" s="356">
        <f t="shared" si="7"/>
        <v>0</v>
      </c>
    </row>
    <row r="80" spans="1:14" s="32" customFormat="1" ht="19.899999999999999" customHeight="1">
      <c r="A80" s="86">
        <f>'88'!A80</f>
        <v>69</v>
      </c>
      <c r="B80" s="137" t="str">
        <f>'88'!B80</f>
        <v>Ban QLDA Đầu tư và Xây dựng khu vực</v>
      </c>
      <c r="C80" s="87">
        <f t="shared" si="6"/>
        <v>0</v>
      </c>
      <c r="D80" s="87"/>
      <c r="E80" s="87">
        <f>'88'!C80</f>
        <v>0</v>
      </c>
      <c r="F80" s="88"/>
      <c r="G80" s="87"/>
      <c r="H80" s="88">
        <f t="shared" si="4"/>
        <v>0</v>
      </c>
      <c r="I80" s="88"/>
      <c r="J80" s="88"/>
      <c r="K80" s="89"/>
      <c r="L80" s="89"/>
      <c r="M80" s="355">
        <f>'88'!C80</f>
        <v>0</v>
      </c>
      <c r="N80" s="356">
        <f t="shared" si="7"/>
        <v>0</v>
      </c>
    </row>
    <row r="81" spans="1:14" s="32" customFormat="1" ht="19.899999999999999" customHeight="1">
      <c r="A81" s="86">
        <f>'88'!A81</f>
        <v>70</v>
      </c>
      <c r="B81" s="137" t="str">
        <f>'88'!B81</f>
        <v>Văn phòng Huyện uỷ</v>
      </c>
      <c r="C81" s="87">
        <f t="shared" si="6"/>
        <v>10730615</v>
      </c>
      <c r="D81" s="87"/>
      <c r="E81" s="87">
        <f>'88'!C81</f>
        <v>10730615</v>
      </c>
      <c r="F81" s="88"/>
      <c r="G81" s="87"/>
      <c r="H81" s="88">
        <f t="shared" si="4"/>
        <v>0</v>
      </c>
      <c r="I81" s="88"/>
      <c r="J81" s="88"/>
      <c r="K81" s="89"/>
      <c r="L81" s="89"/>
      <c r="M81" s="355">
        <f>'88'!C81</f>
        <v>10730615</v>
      </c>
      <c r="N81" s="356">
        <f t="shared" si="7"/>
        <v>0</v>
      </c>
    </row>
    <row r="82" spans="1:14" s="32" customFormat="1" ht="19.899999999999999" customHeight="1">
      <c r="A82" s="86">
        <f>'88'!A82</f>
        <v>71</v>
      </c>
      <c r="B82" s="137" t="str">
        <f>'88'!B82</f>
        <v>Trung tâm Bồi dưỡng chính trị</v>
      </c>
      <c r="C82" s="87">
        <f t="shared" si="6"/>
        <v>1319513</v>
      </c>
      <c r="D82" s="87"/>
      <c r="E82" s="87">
        <f>'88'!C82</f>
        <v>1319513</v>
      </c>
      <c r="F82" s="88"/>
      <c r="G82" s="87"/>
      <c r="H82" s="88">
        <f t="shared" ref="H82:H115" si="8">SUM(I82:J82)</f>
        <v>0</v>
      </c>
      <c r="I82" s="88"/>
      <c r="J82" s="88"/>
      <c r="K82" s="89"/>
      <c r="L82" s="89"/>
      <c r="M82" s="355">
        <f>'88'!C82</f>
        <v>1319513</v>
      </c>
      <c r="N82" s="356">
        <f t="shared" si="7"/>
        <v>0</v>
      </c>
    </row>
    <row r="83" spans="1:14" s="32" customFormat="1" ht="19.899999999999999" customHeight="1">
      <c r="A83" s="86">
        <f>'88'!A83</f>
        <v>72</v>
      </c>
      <c r="B83" s="137" t="str">
        <f>'88'!B83</f>
        <v>Ủy ban Mặt trận Tổ quốc huyện A Lưới</v>
      </c>
      <c r="C83" s="87">
        <f t="shared" si="6"/>
        <v>1780113</v>
      </c>
      <c r="D83" s="87"/>
      <c r="E83" s="87">
        <f>'88'!C83</f>
        <v>1780113</v>
      </c>
      <c r="F83" s="88"/>
      <c r="G83" s="87"/>
      <c r="H83" s="88">
        <f t="shared" si="8"/>
        <v>0</v>
      </c>
      <c r="I83" s="88"/>
      <c r="J83" s="88"/>
      <c r="K83" s="89"/>
      <c r="L83" s="89"/>
      <c r="M83" s="355">
        <f>'88'!C83</f>
        <v>1780113</v>
      </c>
      <c r="N83" s="356">
        <f t="shared" si="7"/>
        <v>0</v>
      </c>
    </row>
    <row r="84" spans="1:14" s="32" customFormat="1" ht="19.899999999999999" customHeight="1">
      <c r="A84" s="86">
        <f>'88'!A84</f>
        <v>73</v>
      </c>
      <c r="B84" s="137" t="str">
        <f>'88'!B84</f>
        <v xml:space="preserve">Huyện Đoàn TNCS HCM </v>
      </c>
      <c r="C84" s="87">
        <f t="shared" si="6"/>
        <v>980335</v>
      </c>
      <c r="D84" s="87"/>
      <c r="E84" s="87">
        <f>'88'!C84</f>
        <v>980335</v>
      </c>
      <c r="F84" s="88"/>
      <c r="G84" s="87"/>
      <c r="H84" s="88">
        <f t="shared" si="8"/>
        <v>0</v>
      </c>
      <c r="I84" s="88"/>
      <c r="J84" s="88"/>
      <c r="K84" s="89"/>
      <c r="L84" s="89"/>
      <c r="M84" s="355">
        <f>'88'!C84</f>
        <v>980335</v>
      </c>
      <c r="N84" s="356">
        <f t="shared" si="7"/>
        <v>0</v>
      </c>
    </row>
    <row r="85" spans="1:14" s="32" customFormat="1" ht="19.899999999999999" customHeight="1">
      <c r="A85" s="86">
        <f>'88'!A85</f>
        <v>74</v>
      </c>
      <c r="B85" s="137" t="str">
        <f>'88'!B85</f>
        <v>Hội LHPN huyện A Lưới</v>
      </c>
      <c r="C85" s="87">
        <f t="shared" si="6"/>
        <v>937459</v>
      </c>
      <c r="D85" s="87"/>
      <c r="E85" s="87">
        <f>'88'!C85</f>
        <v>937459</v>
      </c>
      <c r="F85" s="88"/>
      <c r="G85" s="87"/>
      <c r="H85" s="88">
        <f t="shared" si="8"/>
        <v>0</v>
      </c>
      <c r="I85" s="88"/>
      <c r="J85" s="88"/>
      <c r="K85" s="89"/>
      <c r="L85" s="89"/>
      <c r="M85" s="355">
        <f>'88'!C85</f>
        <v>937459</v>
      </c>
      <c r="N85" s="356">
        <f t="shared" si="7"/>
        <v>0</v>
      </c>
    </row>
    <row r="86" spans="1:14" s="32" customFormat="1" ht="19.899999999999999" customHeight="1">
      <c r="A86" s="86">
        <f>'88'!A86</f>
        <v>75</v>
      </c>
      <c r="B86" s="137" t="str">
        <f>'88'!B86</f>
        <v>Hội Nông dân huyện A Lưới</v>
      </c>
      <c r="C86" s="87">
        <f t="shared" si="6"/>
        <v>1041792</v>
      </c>
      <c r="D86" s="87"/>
      <c r="E86" s="87">
        <f>'88'!C86</f>
        <v>1041792</v>
      </c>
      <c r="F86" s="88"/>
      <c r="G86" s="87"/>
      <c r="H86" s="88">
        <f t="shared" si="8"/>
        <v>0</v>
      </c>
      <c r="I86" s="88"/>
      <c r="J86" s="88"/>
      <c r="K86" s="89"/>
      <c r="L86" s="89"/>
      <c r="M86" s="355">
        <f>'88'!C86</f>
        <v>1041792</v>
      </c>
      <c r="N86" s="356">
        <f t="shared" si="7"/>
        <v>0</v>
      </c>
    </row>
    <row r="87" spans="1:14" s="32" customFormat="1" ht="19.899999999999999" customHeight="1">
      <c r="A87" s="86">
        <f>'88'!A87</f>
        <v>76</v>
      </c>
      <c r="B87" s="137" t="str">
        <f>'88'!B87</f>
        <v>Hội Cựu chiến binh huyện A Lưới</v>
      </c>
      <c r="C87" s="87">
        <f t="shared" si="6"/>
        <v>493019</v>
      </c>
      <c r="D87" s="87"/>
      <c r="E87" s="87">
        <f>'88'!C87</f>
        <v>493019</v>
      </c>
      <c r="F87" s="88"/>
      <c r="G87" s="87"/>
      <c r="H87" s="88">
        <f t="shared" si="8"/>
        <v>0</v>
      </c>
      <c r="I87" s="88"/>
      <c r="J87" s="88"/>
      <c r="K87" s="89"/>
      <c r="L87" s="89"/>
      <c r="M87" s="355">
        <f>'88'!C87</f>
        <v>493019</v>
      </c>
      <c r="N87" s="356">
        <f t="shared" si="7"/>
        <v>0</v>
      </c>
    </row>
    <row r="88" spans="1:14" s="32" customFormat="1" ht="19.899999999999999" customHeight="1">
      <c r="A88" s="86">
        <f>'88'!A88</f>
        <v>77</v>
      </c>
      <c r="B88" s="137" t="str">
        <f>'88'!B88</f>
        <v xml:space="preserve">Hội Chữ thập đỏ </v>
      </c>
      <c r="C88" s="87">
        <f t="shared" si="6"/>
        <v>338794</v>
      </c>
      <c r="D88" s="87"/>
      <c r="E88" s="87">
        <f>'88'!C88</f>
        <v>338794</v>
      </c>
      <c r="F88" s="88"/>
      <c r="G88" s="87"/>
      <c r="H88" s="88">
        <f t="shared" si="8"/>
        <v>0</v>
      </c>
      <c r="I88" s="88"/>
      <c r="J88" s="88"/>
      <c r="K88" s="89"/>
      <c r="L88" s="89"/>
      <c r="M88" s="355">
        <f>'88'!C88</f>
        <v>338794</v>
      </c>
      <c r="N88" s="356">
        <f t="shared" si="7"/>
        <v>0</v>
      </c>
    </row>
    <row r="89" spans="1:14" s="32" customFormat="1" ht="19.899999999999999" customHeight="1">
      <c r="A89" s="86">
        <f>'88'!A89</f>
        <v>78</v>
      </c>
      <c r="B89" s="137" t="str">
        <f>'88'!B89</f>
        <v xml:space="preserve">Hội Người cao tuổi </v>
      </c>
      <c r="C89" s="87">
        <f t="shared" si="6"/>
        <v>258006</v>
      </c>
      <c r="D89" s="87"/>
      <c r="E89" s="87">
        <f>'88'!C89</f>
        <v>258006</v>
      </c>
      <c r="F89" s="88"/>
      <c r="G89" s="87"/>
      <c r="H89" s="88">
        <f t="shared" si="8"/>
        <v>0</v>
      </c>
      <c r="I89" s="88"/>
      <c r="J89" s="88"/>
      <c r="K89" s="89"/>
      <c r="L89" s="89"/>
      <c r="M89" s="355">
        <f>'88'!C89</f>
        <v>258006</v>
      </c>
      <c r="N89" s="356">
        <f t="shared" si="7"/>
        <v>0</v>
      </c>
    </row>
    <row r="90" spans="1:14" s="32" customFormat="1" ht="19.899999999999999" customHeight="1">
      <c r="A90" s="86">
        <f>'88'!A90</f>
        <v>79</v>
      </c>
      <c r="B90" s="137" t="str">
        <f>'88'!B90</f>
        <v xml:space="preserve">Hội Người mù </v>
      </c>
      <c r="C90" s="87">
        <f t="shared" si="6"/>
        <v>432299</v>
      </c>
      <c r="D90" s="87"/>
      <c r="E90" s="87">
        <f>'88'!C90</f>
        <v>432299</v>
      </c>
      <c r="F90" s="88"/>
      <c r="G90" s="87"/>
      <c r="H90" s="88">
        <f t="shared" si="8"/>
        <v>0</v>
      </c>
      <c r="I90" s="88"/>
      <c r="J90" s="88"/>
      <c r="K90" s="89"/>
      <c r="L90" s="89"/>
      <c r="M90" s="355">
        <f>'88'!C90</f>
        <v>432299</v>
      </c>
      <c r="N90" s="356">
        <f t="shared" si="7"/>
        <v>0</v>
      </c>
    </row>
    <row r="91" spans="1:14" s="32" customFormat="1" ht="19.899999999999999" customHeight="1">
      <c r="A91" s="86">
        <f>'88'!A91</f>
        <v>80</v>
      </c>
      <c r="B91" s="137" t="str">
        <f>'88'!B91</f>
        <v xml:space="preserve">Hội Người khuyết tật và Trẻ mồ côi </v>
      </c>
      <c r="C91" s="87">
        <f t="shared" si="6"/>
        <v>125776</v>
      </c>
      <c r="D91" s="87"/>
      <c r="E91" s="87">
        <f>'88'!C91</f>
        <v>125776</v>
      </c>
      <c r="F91" s="88"/>
      <c r="G91" s="87"/>
      <c r="H91" s="88">
        <f t="shared" si="8"/>
        <v>0</v>
      </c>
      <c r="I91" s="88"/>
      <c r="J91" s="88"/>
      <c r="K91" s="89"/>
      <c r="L91" s="89"/>
      <c r="M91" s="355">
        <f>'88'!C91</f>
        <v>125776</v>
      </c>
      <c r="N91" s="356">
        <f t="shared" si="7"/>
        <v>0</v>
      </c>
    </row>
    <row r="92" spans="1:14" s="32" customFormat="1" ht="19.899999999999999" customHeight="1">
      <c r="A92" s="86">
        <f>'88'!A92</f>
        <v>81</v>
      </c>
      <c r="B92" s="137" t="str">
        <f>'88'!B92</f>
        <v xml:space="preserve">Hội Khuyến học </v>
      </c>
      <c r="C92" s="87">
        <f t="shared" si="6"/>
        <v>98956</v>
      </c>
      <c r="D92" s="87"/>
      <c r="E92" s="87">
        <f>'88'!C92</f>
        <v>98956</v>
      </c>
      <c r="F92" s="88"/>
      <c r="G92" s="87"/>
      <c r="H92" s="88">
        <f t="shared" si="8"/>
        <v>0</v>
      </c>
      <c r="I92" s="88"/>
      <c r="J92" s="88"/>
      <c r="K92" s="89"/>
      <c r="L92" s="89"/>
      <c r="M92" s="355">
        <f>'88'!C92</f>
        <v>98956</v>
      </c>
      <c r="N92" s="356">
        <f t="shared" si="7"/>
        <v>0</v>
      </c>
    </row>
    <row r="93" spans="1:14" s="32" customFormat="1" ht="19.899999999999999" customHeight="1">
      <c r="A93" s="86">
        <f>'88'!A93</f>
        <v>82</v>
      </c>
      <c r="B93" s="137" t="str">
        <f>'88'!B93</f>
        <v xml:space="preserve">Hội Người tù yêu nước </v>
      </c>
      <c r="C93" s="87">
        <f t="shared" si="6"/>
        <v>78956</v>
      </c>
      <c r="D93" s="87"/>
      <c r="E93" s="87">
        <f>'88'!C93</f>
        <v>78956</v>
      </c>
      <c r="F93" s="88"/>
      <c r="G93" s="87"/>
      <c r="H93" s="88">
        <f t="shared" si="8"/>
        <v>0</v>
      </c>
      <c r="I93" s="88"/>
      <c r="J93" s="88"/>
      <c r="K93" s="89"/>
      <c r="L93" s="89"/>
      <c r="M93" s="355">
        <f>'88'!C93</f>
        <v>78956</v>
      </c>
      <c r="N93" s="356">
        <f t="shared" si="7"/>
        <v>0</v>
      </c>
    </row>
    <row r="94" spans="1:14" s="32" customFormat="1" ht="19.899999999999999" customHeight="1">
      <c r="A94" s="86">
        <f>'88'!A94</f>
        <v>83</v>
      </c>
      <c r="B94" s="137" t="str">
        <f>'88'!B94</f>
        <v xml:space="preserve">Hội Nạn nhân chất độc da cam </v>
      </c>
      <c r="C94" s="87">
        <f t="shared" si="6"/>
        <v>98956</v>
      </c>
      <c r="D94" s="87"/>
      <c r="E94" s="87">
        <f>'88'!C94</f>
        <v>98956</v>
      </c>
      <c r="F94" s="88"/>
      <c r="G94" s="87"/>
      <c r="H94" s="88">
        <f t="shared" si="8"/>
        <v>0</v>
      </c>
      <c r="I94" s="88"/>
      <c r="J94" s="88"/>
      <c r="K94" s="89"/>
      <c r="L94" s="89"/>
      <c r="M94" s="355">
        <f>'88'!C94</f>
        <v>98956</v>
      </c>
      <c r="N94" s="356">
        <f t="shared" si="7"/>
        <v>0</v>
      </c>
    </row>
    <row r="95" spans="1:14" s="32" customFormat="1" ht="19.899999999999999" customHeight="1">
      <c r="A95" s="86">
        <f>'88'!A95</f>
        <v>84</v>
      </c>
      <c r="B95" s="137" t="str">
        <f>'88'!B95</f>
        <v>Hội Cựu thanh niên xung phong</v>
      </c>
      <c r="C95" s="87">
        <f t="shared" si="6"/>
        <v>98956</v>
      </c>
      <c r="D95" s="87"/>
      <c r="E95" s="87">
        <f>'88'!C95</f>
        <v>98956</v>
      </c>
      <c r="F95" s="88"/>
      <c r="G95" s="87"/>
      <c r="H95" s="88">
        <f t="shared" si="8"/>
        <v>0</v>
      </c>
      <c r="I95" s="88"/>
      <c r="J95" s="88"/>
      <c r="K95" s="89"/>
      <c r="L95" s="89"/>
      <c r="M95" s="355">
        <f>'88'!C95</f>
        <v>98956</v>
      </c>
      <c r="N95" s="356">
        <f t="shared" si="7"/>
        <v>0</v>
      </c>
    </row>
    <row r="96" spans="1:14" s="32" customFormat="1" ht="19.899999999999999" customHeight="1">
      <c r="A96" s="86">
        <f>'88'!A96</f>
        <v>85</v>
      </c>
      <c r="B96" s="137" t="str">
        <f>'88'!B96</f>
        <v>Hội Luật gia</v>
      </c>
      <c r="C96" s="87">
        <f t="shared" si="6"/>
        <v>41820</v>
      </c>
      <c r="D96" s="87"/>
      <c r="E96" s="87">
        <f>'88'!C96</f>
        <v>41820</v>
      </c>
      <c r="F96" s="88"/>
      <c r="G96" s="87"/>
      <c r="H96" s="88">
        <f t="shared" si="8"/>
        <v>0</v>
      </c>
      <c r="I96" s="88"/>
      <c r="J96" s="88"/>
      <c r="K96" s="89"/>
      <c r="L96" s="89"/>
      <c r="M96" s="355">
        <f>'88'!C96</f>
        <v>41820</v>
      </c>
      <c r="N96" s="356">
        <f t="shared" si="7"/>
        <v>0</v>
      </c>
    </row>
    <row r="97" spans="1:14" s="32" customFormat="1" ht="19.899999999999999" customHeight="1">
      <c r="A97" s="86">
        <f>'88'!A97</f>
        <v>86</v>
      </c>
      <c r="B97" s="137" t="str">
        <f>'88'!B97</f>
        <v xml:space="preserve">Hội Cựu giáo chức </v>
      </c>
      <c r="C97" s="87">
        <f t="shared" si="6"/>
        <v>59700</v>
      </c>
      <c r="D97" s="87"/>
      <c r="E97" s="87">
        <f>'88'!C97</f>
        <v>59700</v>
      </c>
      <c r="F97" s="88"/>
      <c r="G97" s="87"/>
      <c r="H97" s="88">
        <f t="shared" si="8"/>
        <v>0</v>
      </c>
      <c r="I97" s="88"/>
      <c r="J97" s="88"/>
      <c r="K97" s="89"/>
      <c r="L97" s="89"/>
      <c r="M97" s="355">
        <f>'88'!C97</f>
        <v>59700</v>
      </c>
      <c r="N97" s="356">
        <f t="shared" si="7"/>
        <v>0</v>
      </c>
    </row>
    <row r="98" spans="1:14" s="32" customFormat="1" ht="19.899999999999999" customHeight="1">
      <c r="A98" s="86">
        <f>'88'!A98</f>
        <v>87</v>
      </c>
      <c r="B98" s="137" t="str">
        <f>'88'!B98</f>
        <v>Ban vận động ngày vì người nghèo</v>
      </c>
      <c r="C98" s="87">
        <f t="shared" si="6"/>
        <v>20000</v>
      </c>
      <c r="D98" s="87"/>
      <c r="E98" s="87">
        <f>'88'!C98</f>
        <v>20000</v>
      </c>
      <c r="F98" s="88"/>
      <c r="G98" s="87"/>
      <c r="H98" s="88">
        <f t="shared" si="8"/>
        <v>0</v>
      </c>
      <c r="I98" s="88"/>
      <c r="J98" s="88"/>
      <c r="K98" s="89"/>
      <c r="L98" s="89"/>
      <c r="M98" s="355">
        <f>'88'!C98</f>
        <v>20000</v>
      </c>
      <c r="N98" s="356">
        <f t="shared" si="7"/>
        <v>0</v>
      </c>
    </row>
    <row r="99" spans="1:14" s="32" customFormat="1" ht="19.899999999999999" customHeight="1">
      <c r="A99" s="86">
        <f>'88'!A99</f>
        <v>88</v>
      </c>
      <c r="B99" s="137" t="str">
        <f>'88'!B99</f>
        <v>Hội truyền thống Trường Sơn</v>
      </c>
      <c r="C99" s="87">
        <f t="shared" si="6"/>
        <v>15000</v>
      </c>
      <c r="D99" s="87"/>
      <c r="E99" s="87">
        <f>'88'!C99</f>
        <v>15000</v>
      </c>
      <c r="F99" s="88"/>
      <c r="G99" s="87"/>
      <c r="H99" s="88">
        <f t="shared" si="8"/>
        <v>0</v>
      </c>
      <c r="I99" s="88"/>
      <c r="J99" s="88"/>
      <c r="K99" s="89"/>
      <c r="L99" s="89"/>
      <c r="M99" s="355">
        <f>'88'!C99</f>
        <v>15000</v>
      </c>
      <c r="N99" s="356">
        <f t="shared" si="7"/>
        <v>0</v>
      </c>
    </row>
    <row r="100" spans="1:14" s="32" customFormat="1" ht="19.899999999999999" customHeight="1">
      <c r="A100" s="86">
        <f>'88'!A100</f>
        <v>89</v>
      </c>
      <c r="B100" s="137" t="str">
        <f>'88'!B100</f>
        <v>Liên đoàn Lao động huyện</v>
      </c>
      <c r="C100" s="87">
        <f t="shared" si="6"/>
        <v>20000</v>
      </c>
      <c r="D100" s="87"/>
      <c r="E100" s="87">
        <f>'88'!C100</f>
        <v>20000</v>
      </c>
      <c r="F100" s="88"/>
      <c r="G100" s="87"/>
      <c r="H100" s="88">
        <f t="shared" si="8"/>
        <v>0</v>
      </c>
      <c r="I100" s="88"/>
      <c r="J100" s="88"/>
      <c r="K100" s="89"/>
      <c r="L100" s="89"/>
      <c r="M100" s="355">
        <f>'88'!C100</f>
        <v>20000</v>
      </c>
      <c r="N100" s="356">
        <f t="shared" si="7"/>
        <v>0</v>
      </c>
    </row>
    <row r="101" spans="1:14" s="32" customFormat="1" ht="19.899999999999999" customHeight="1">
      <c r="A101" s="86">
        <f>'88'!A101</f>
        <v>90</v>
      </c>
      <c r="B101" s="137" t="str">
        <f>'88'!B101</f>
        <v>Trung tâm Y tế huyện</v>
      </c>
      <c r="C101" s="87">
        <f t="shared" si="6"/>
        <v>80000</v>
      </c>
      <c r="D101" s="87"/>
      <c r="E101" s="87">
        <f>'88'!C101</f>
        <v>80000</v>
      </c>
      <c r="F101" s="88"/>
      <c r="G101" s="87"/>
      <c r="H101" s="88">
        <f t="shared" si="8"/>
        <v>0</v>
      </c>
      <c r="I101" s="88"/>
      <c r="J101" s="88"/>
      <c r="K101" s="89"/>
      <c r="L101" s="89"/>
      <c r="M101" s="355">
        <f>'88'!C101</f>
        <v>80000</v>
      </c>
      <c r="N101" s="356">
        <f t="shared" si="7"/>
        <v>0</v>
      </c>
    </row>
    <row r="102" spans="1:14" s="32" customFormat="1" ht="19.899999999999999" customHeight="1">
      <c r="A102" s="86">
        <f>'88'!A102</f>
        <v>91</v>
      </c>
      <c r="B102" s="137" t="str">
        <f>'88'!B102</f>
        <v>Viện Kiểm sát</v>
      </c>
      <c r="C102" s="87">
        <f t="shared" si="6"/>
        <v>15000</v>
      </c>
      <c r="D102" s="87"/>
      <c r="E102" s="87">
        <f>'88'!C102</f>
        <v>15000</v>
      </c>
      <c r="F102" s="88"/>
      <c r="G102" s="87"/>
      <c r="H102" s="88">
        <f t="shared" si="8"/>
        <v>0</v>
      </c>
      <c r="I102" s="88"/>
      <c r="J102" s="88"/>
      <c r="K102" s="89"/>
      <c r="L102" s="89"/>
      <c r="M102" s="355">
        <f>'88'!C102</f>
        <v>15000</v>
      </c>
      <c r="N102" s="356">
        <f t="shared" si="7"/>
        <v>0</v>
      </c>
    </row>
    <row r="103" spans="1:14" s="32" customFormat="1" ht="19.899999999999999" customHeight="1">
      <c r="A103" s="86">
        <f>'88'!A103</f>
        <v>92</v>
      </c>
      <c r="B103" s="137" t="str">
        <f>'88'!B103</f>
        <v>Toà án</v>
      </c>
      <c r="C103" s="87">
        <f t="shared" si="6"/>
        <v>30000</v>
      </c>
      <c r="D103" s="87"/>
      <c r="E103" s="87">
        <f>'88'!C103</f>
        <v>30000</v>
      </c>
      <c r="F103" s="88"/>
      <c r="G103" s="87"/>
      <c r="H103" s="88">
        <f t="shared" si="8"/>
        <v>0</v>
      </c>
      <c r="I103" s="88"/>
      <c r="J103" s="88"/>
      <c r="K103" s="89"/>
      <c r="L103" s="89"/>
      <c r="M103" s="355">
        <f>'88'!C103</f>
        <v>30000</v>
      </c>
      <c r="N103" s="356">
        <f t="shared" si="7"/>
        <v>0</v>
      </c>
    </row>
    <row r="104" spans="1:14" s="32" customFormat="1" ht="19.899999999999999" customHeight="1">
      <c r="A104" s="86">
        <f>'88'!A104</f>
        <v>93</v>
      </c>
      <c r="B104" s="137" t="str">
        <f>'88'!B104</f>
        <v>Chi cục Thi hành án dân sự</v>
      </c>
      <c r="C104" s="87">
        <f t="shared" si="6"/>
        <v>30000</v>
      </c>
      <c r="D104" s="87"/>
      <c r="E104" s="87">
        <f>'88'!C104</f>
        <v>30000</v>
      </c>
      <c r="F104" s="88"/>
      <c r="G104" s="87"/>
      <c r="H104" s="88">
        <f t="shared" si="8"/>
        <v>0</v>
      </c>
      <c r="I104" s="88"/>
      <c r="J104" s="88"/>
      <c r="K104" s="89"/>
      <c r="L104" s="89"/>
      <c r="M104" s="355">
        <f>'88'!C104</f>
        <v>30000</v>
      </c>
      <c r="N104" s="356">
        <f t="shared" si="7"/>
        <v>0</v>
      </c>
    </row>
    <row r="105" spans="1:14" s="32" customFormat="1" ht="19.899999999999999" customHeight="1">
      <c r="A105" s="86">
        <f>'88'!A105</f>
        <v>94</v>
      </c>
      <c r="B105" s="137" t="str">
        <f>'88'!B105</f>
        <v>Chi cục thuế</v>
      </c>
      <c r="C105" s="87">
        <f t="shared" si="6"/>
        <v>15000</v>
      </c>
      <c r="D105" s="87"/>
      <c r="E105" s="87">
        <f>'88'!C105</f>
        <v>15000</v>
      </c>
      <c r="F105" s="88"/>
      <c r="G105" s="87"/>
      <c r="H105" s="88">
        <f t="shared" si="8"/>
        <v>0</v>
      </c>
      <c r="I105" s="88"/>
      <c r="J105" s="88"/>
      <c r="K105" s="89"/>
      <c r="L105" s="89"/>
      <c r="M105" s="355">
        <f>'88'!C105</f>
        <v>15000</v>
      </c>
      <c r="N105" s="356">
        <f t="shared" si="7"/>
        <v>0</v>
      </c>
    </row>
    <row r="106" spans="1:14" s="32" customFormat="1" ht="19.899999999999999" customHeight="1">
      <c r="A106" s="86">
        <f>'88'!A106</f>
        <v>95</v>
      </c>
      <c r="B106" s="137" t="str">
        <f>'88'!B106</f>
        <v>Kho bạc Nhà nước huyện</v>
      </c>
      <c r="C106" s="87">
        <f t="shared" si="6"/>
        <v>25000</v>
      </c>
      <c r="D106" s="87"/>
      <c r="E106" s="87">
        <f>'88'!C106</f>
        <v>25000</v>
      </c>
      <c r="F106" s="88"/>
      <c r="G106" s="87"/>
      <c r="H106" s="88">
        <f t="shared" si="8"/>
        <v>0</v>
      </c>
      <c r="I106" s="88"/>
      <c r="J106" s="88"/>
      <c r="K106" s="89"/>
      <c r="L106" s="89"/>
      <c r="M106" s="355">
        <f>'88'!C106</f>
        <v>25000</v>
      </c>
      <c r="N106" s="356">
        <f t="shared" si="7"/>
        <v>0</v>
      </c>
    </row>
    <row r="107" spans="1:14" s="32" customFormat="1" ht="19.899999999999999" customHeight="1">
      <c r="A107" s="86">
        <f>'88'!A107</f>
        <v>96</v>
      </c>
      <c r="B107" s="137" t="str">
        <f>'88'!B107</f>
        <v>Hạt Kiểm lâm</v>
      </c>
      <c r="C107" s="87">
        <f t="shared" si="6"/>
        <v>15000</v>
      </c>
      <c r="D107" s="87"/>
      <c r="E107" s="87">
        <f>'88'!C107</f>
        <v>15000</v>
      </c>
      <c r="F107" s="88"/>
      <c r="G107" s="87"/>
      <c r="H107" s="88">
        <f t="shared" si="8"/>
        <v>0</v>
      </c>
      <c r="I107" s="88"/>
      <c r="J107" s="88"/>
      <c r="K107" s="89"/>
      <c r="L107" s="89"/>
      <c r="M107" s="355">
        <f>'88'!C107</f>
        <v>15000</v>
      </c>
      <c r="N107" s="356">
        <f t="shared" si="7"/>
        <v>0</v>
      </c>
    </row>
    <row r="108" spans="1:14" s="32" customFormat="1" ht="19.899999999999999" customHeight="1">
      <c r="A108" s="86">
        <f>'88'!A108</f>
        <v>97</v>
      </c>
      <c r="B108" s="137" t="str">
        <f>'88'!B108</f>
        <v>Chi cục Thống kê</v>
      </c>
      <c r="C108" s="87">
        <f t="shared" si="6"/>
        <v>15000</v>
      </c>
      <c r="D108" s="87"/>
      <c r="E108" s="87">
        <f>'88'!C108</f>
        <v>15000</v>
      </c>
      <c r="F108" s="88"/>
      <c r="G108" s="87"/>
      <c r="H108" s="88">
        <f t="shared" si="8"/>
        <v>0</v>
      </c>
      <c r="I108" s="88"/>
      <c r="J108" s="88"/>
      <c r="K108" s="89"/>
      <c r="L108" s="89"/>
      <c r="M108" s="355">
        <f>'88'!C108</f>
        <v>15000</v>
      </c>
      <c r="N108" s="356">
        <f t="shared" si="7"/>
        <v>0</v>
      </c>
    </row>
    <row r="109" spans="1:14" s="32" customFormat="1" ht="19.899999999999999" customHeight="1">
      <c r="A109" s="86">
        <f>'88'!A109</f>
        <v>98</v>
      </c>
      <c r="B109" s="137" t="str">
        <f>'88'!B109</f>
        <v>Trường THPT A Lưới</v>
      </c>
      <c r="C109" s="87">
        <f t="shared" si="6"/>
        <v>25000</v>
      </c>
      <c r="D109" s="87"/>
      <c r="E109" s="87">
        <f>'88'!C109</f>
        <v>25000</v>
      </c>
      <c r="F109" s="88"/>
      <c r="G109" s="87"/>
      <c r="H109" s="88">
        <f t="shared" si="8"/>
        <v>0</v>
      </c>
      <c r="I109" s="88"/>
      <c r="J109" s="88"/>
      <c r="K109" s="89"/>
      <c r="L109" s="89"/>
      <c r="M109" s="355">
        <f>'88'!C109</f>
        <v>25000</v>
      </c>
      <c r="N109" s="356">
        <f t="shared" si="7"/>
        <v>0</v>
      </c>
    </row>
    <row r="110" spans="1:14" s="32" customFormat="1" ht="19.899999999999999" customHeight="1">
      <c r="A110" s="86">
        <f>'88'!A110</f>
        <v>99</v>
      </c>
      <c r="B110" s="137" t="str">
        <f>'88'!B110</f>
        <v>Ngân hàng chính sách - Xã hội</v>
      </c>
      <c r="C110" s="87">
        <f t="shared" si="6"/>
        <v>315000</v>
      </c>
      <c r="D110" s="87"/>
      <c r="E110" s="87">
        <f>'88'!C110</f>
        <v>315000</v>
      </c>
      <c r="F110" s="88"/>
      <c r="G110" s="87"/>
      <c r="H110" s="88">
        <f t="shared" si="8"/>
        <v>0</v>
      </c>
      <c r="I110" s="88"/>
      <c r="J110" s="88"/>
      <c r="K110" s="89"/>
      <c r="L110" s="89"/>
      <c r="M110" s="355">
        <f>'88'!C110</f>
        <v>315000</v>
      </c>
      <c r="N110" s="356">
        <f t="shared" si="7"/>
        <v>0</v>
      </c>
    </row>
    <row r="111" spans="1:14" s="32" customFormat="1" ht="19.899999999999999" customHeight="1">
      <c r="A111" s="86">
        <f>'88'!A111</f>
        <v>100</v>
      </c>
      <c r="B111" s="137" t="str">
        <f>'88'!B111</f>
        <v>Đồn Biên phòng cửa khẩu H.Vân</v>
      </c>
      <c r="C111" s="87">
        <f t="shared" si="6"/>
        <v>20000</v>
      </c>
      <c r="D111" s="87"/>
      <c r="E111" s="87">
        <f>'88'!C111</f>
        <v>20000</v>
      </c>
      <c r="F111" s="88"/>
      <c r="G111" s="87"/>
      <c r="H111" s="88">
        <f t="shared" si="8"/>
        <v>0</v>
      </c>
      <c r="I111" s="88"/>
      <c r="J111" s="88"/>
      <c r="K111" s="89"/>
      <c r="L111" s="89"/>
      <c r="M111" s="355">
        <f>'88'!C111</f>
        <v>20000</v>
      </c>
      <c r="N111" s="356">
        <f t="shared" si="7"/>
        <v>0</v>
      </c>
    </row>
    <row r="112" spans="1:14" s="32" customFormat="1" ht="19.899999999999999" customHeight="1">
      <c r="A112" s="86">
        <f>'88'!A112</f>
        <v>101</v>
      </c>
      <c r="B112" s="137" t="str">
        <f>'88'!B112</f>
        <v>Đồn Biên phòng Nhâm</v>
      </c>
      <c r="C112" s="87">
        <f t="shared" si="6"/>
        <v>20000</v>
      </c>
      <c r="D112" s="87"/>
      <c r="E112" s="87">
        <f>'88'!C112</f>
        <v>20000</v>
      </c>
      <c r="F112" s="88"/>
      <c r="G112" s="87"/>
      <c r="H112" s="88">
        <f t="shared" si="8"/>
        <v>0</v>
      </c>
      <c r="I112" s="88"/>
      <c r="J112" s="88"/>
      <c r="K112" s="89"/>
      <c r="L112" s="89"/>
      <c r="M112" s="355">
        <f>'88'!C112</f>
        <v>20000</v>
      </c>
      <c r="N112" s="356">
        <f t="shared" si="7"/>
        <v>0</v>
      </c>
    </row>
    <row r="113" spans="1:14" s="32" customFormat="1" ht="19.899999999999999" customHeight="1">
      <c r="A113" s="86">
        <f>'88'!A113</f>
        <v>102</v>
      </c>
      <c r="B113" s="137" t="str">
        <f>'88'!B113</f>
        <v>Đồn Biên phòng cửa khẩu A Đớt</v>
      </c>
      <c r="C113" s="87">
        <f t="shared" si="6"/>
        <v>45000</v>
      </c>
      <c r="D113" s="87"/>
      <c r="E113" s="87">
        <f>'88'!C113</f>
        <v>45000</v>
      </c>
      <c r="F113" s="88"/>
      <c r="G113" s="87"/>
      <c r="H113" s="88">
        <f t="shared" si="8"/>
        <v>0</v>
      </c>
      <c r="I113" s="88"/>
      <c r="J113" s="88"/>
      <c r="K113" s="89"/>
      <c r="L113" s="89"/>
      <c r="M113" s="355">
        <f>'88'!C113</f>
        <v>45000</v>
      </c>
      <c r="N113" s="356">
        <f t="shared" si="7"/>
        <v>0</v>
      </c>
    </row>
    <row r="114" spans="1:14" s="32" customFormat="1" ht="19.899999999999999" customHeight="1">
      <c r="A114" s="86">
        <f>'88'!A114</f>
        <v>103</v>
      </c>
      <c r="B114" s="137" t="str">
        <f>'88'!B114</f>
        <v>Đồn Biên phòng Hương Nguyên</v>
      </c>
      <c r="C114" s="87">
        <f t="shared" si="6"/>
        <v>20000</v>
      </c>
      <c r="D114" s="87"/>
      <c r="E114" s="87">
        <f>'88'!C114</f>
        <v>20000</v>
      </c>
      <c r="F114" s="88"/>
      <c r="G114" s="87"/>
      <c r="H114" s="88">
        <f t="shared" si="8"/>
        <v>0</v>
      </c>
      <c r="I114" s="88"/>
      <c r="J114" s="88"/>
      <c r="K114" s="89"/>
      <c r="L114" s="89"/>
      <c r="M114" s="355">
        <f>'88'!C114</f>
        <v>20000</v>
      </c>
      <c r="N114" s="356">
        <f t="shared" si="7"/>
        <v>0</v>
      </c>
    </row>
    <row r="115" spans="1:14" s="32" customFormat="1" ht="19.899999999999999" customHeight="1">
      <c r="A115" s="86">
        <f>'88'!A115</f>
        <v>104</v>
      </c>
      <c r="B115" s="137" t="str">
        <f>'88'!B115</f>
        <v>Dự nguồn chưa phân bổ</v>
      </c>
      <c r="C115" s="87">
        <f t="shared" si="6"/>
        <v>22758185</v>
      </c>
      <c r="D115" s="87"/>
      <c r="E115" s="87">
        <f>'88'!C115</f>
        <v>22758185</v>
      </c>
      <c r="F115" s="88"/>
      <c r="G115" s="87"/>
      <c r="H115" s="88">
        <f t="shared" si="8"/>
        <v>0</v>
      </c>
      <c r="I115" s="88"/>
      <c r="J115" s="88"/>
      <c r="K115" s="89"/>
      <c r="L115" s="89"/>
      <c r="M115" s="355">
        <f>'88'!C115</f>
        <v>22758185</v>
      </c>
      <c r="N115" s="356">
        <f t="shared" si="7"/>
        <v>0</v>
      </c>
    </row>
    <row r="116" spans="1:14" s="32" customFormat="1" ht="19.899999999999999" customHeight="1">
      <c r="A116" s="86">
        <f>'88'!A116</f>
        <v>104</v>
      </c>
      <c r="B116" s="137" t="str">
        <f>'88'!B116</f>
        <v>Chi quản lý qua ngân sách</v>
      </c>
      <c r="C116" s="87">
        <f t="shared" si="6"/>
        <v>0</v>
      </c>
      <c r="D116" s="87"/>
      <c r="E116" s="87"/>
      <c r="F116" s="88"/>
      <c r="G116" s="87"/>
      <c r="H116" s="88"/>
      <c r="I116" s="88"/>
      <c r="J116" s="88"/>
      <c r="K116" s="89"/>
      <c r="L116" s="89"/>
      <c r="M116" s="355"/>
      <c r="N116" s="356"/>
    </row>
    <row r="117" spans="1:14" ht="18.75" customHeight="1">
      <c r="A117" s="82" t="s">
        <v>6</v>
      </c>
      <c r="B117" s="84" t="s">
        <v>137</v>
      </c>
      <c r="C117" s="88">
        <f t="shared" ref="C117:C146" si="9">SUM(D117:H117)+K117+L117</f>
        <v>6462615</v>
      </c>
      <c r="D117" s="88"/>
      <c r="E117" s="88"/>
      <c r="F117" s="88">
        <v>6462615</v>
      </c>
      <c r="G117" s="88"/>
      <c r="H117" s="88"/>
      <c r="I117" s="88"/>
      <c r="J117" s="88"/>
      <c r="K117" s="90"/>
      <c r="L117" s="90"/>
    </row>
    <row r="118" spans="1:14" s="34" customFormat="1" ht="31.15" customHeight="1">
      <c r="A118" s="82" t="s">
        <v>16</v>
      </c>
      <c r="B118" s="84" t="s">
        <v>138</v>
      </c>
      <c r="C118" s="88">
        <f t="shared" si="9"/>
        <v>2155611</v>
      </c>
      <c r="D118" s="88"/>
      <c r="E118" s="88"/>
      <c r="F118" s="88"/>
      <c r="G118" s="88">
        <v>2155611</v>
      </c>
      <c r="H118" s="88"/>
      <c r="I118" s="88"/>
      <c r="J118" s="88"/>
      <c r="K118" s="90"/>
      <c r="L118" s="90"/>
    </row>
    <row r="119" spans="1:14" ht="31.9" customHeight="1">
      <c r="A119" s="82" t="s">
        <v>17</v>
      </c>
      <c r="B119" s="84" t="s">
        <v>141</v>
      </c>
      <c r="C119" s="88">
        <f t="shared" si="9"/>
        <v>0</v>
      </c>
      <c r="D119" s="88"/>
      <c r="E119" s="88"/>
      <c r="F119" s="88"/>
      <c r="G119" s="88"/>
      <c r="H119" s="88"/>
      <c r="I119" s="88"/>
      <c r="J119" s="88"/>
      <c r="K119" s="90"/>
      <c r="L119" s="90"/>
    </row>
    <row r="120" spans="1:14" ht="31.9" hidden="1" customHeight="1">
      <c r="A120" s="169">
        <f>'90'!A13</f>
        <v>1</v>
      </c>
      <c r="B120" s="169" t="str">
        <f>'90'!B13</f>
        <v>Sơn Thuỷ</v>
      </c>
      <c r="C120" s="87">
        <f t="shared" si="9"/>
        <v>0</v>
      </c>
      <c r="D120" s="88"/>
      <c r="E120" s="88"/>
      <c r="F120" s="88"/>
      <c r="G120" s="88"/>
      <c r="H120" s="88"/>
      <c r="I120" s="88"/>
      <c r="J120" s="88"/>
      <c r="K120" s="90"/>
      <c r="L120" s="90"/>
    </row>
    <row r="121" spans="1:14" ht="31.9" hidden="1" customHeight="1">
      <c r="A121" s="169">
        <f>'90'!A14</f>
        <v>2</v>
      </c>
      <c r="B121" s="169" t="str">
        <f>'90'!B14</f>
        <v>Hồng Thượng</v>
      </c>
      <c r="C121" s="87">
        <f t="shared" si="9"/>
        <v>0</v>
      </c>
      <c r="D121" s="88"/>
      <c r="E121" s="88"/>
      <c r="F121" s="88"/>
      <c r="G121" s="88"/>
      <c r="H121" s="88"/>
      <c r="I121" s="88"/>
      <c r="J121" s="88"/>
      <c r="K121" s="90"/>
      <c r="L121" s="90"/>
    </row>
    <row r="122" spans="1:14" ht="31.9" hidden="1" customHeight="1">
      <c r="A122" s="169">
        <f>'90'!A15</f>
        <v>3</v>
      </c>
      <c r="B122" s="169" t="str">
        <f>'90'!B15</f>
        <v>A Ngo</v>
      </c>
      <c r="C122" s="87">
        <f t="shared" si="9"/>
        <v>0</v>
      </c>
      <c r="D122" s="88"/>
      <c r="E122" s="88"/>
      <c r="F122" s="88"/>
      <c r="G122" s="88"/>
      <c r="H122" s="88"/>
      <c r="I122" s="88"/>
      <c r="J122" s="88"/>
      <c r="K122" s="90"/>
      <c r="L122" s="90"/>
    </row>
    <row r="123" spans="1:14" ht="31.9" hidden="1" customHeight="1">
      <c r="A123" s="169">
        <f>'90'!A16</f>
        <v>4</v>
      </c>
      <c r="B123" s="169" t="str">
        <f>'90'!B16</f>
        <v>Hương Phong</v>
      </c>
      <c r="C123" s="87">
        <f t="shared" si="9"/>
        <v>0</v>
      </c>
      <c r="D123" s="88"/>
      <c r="E123" s="88"/>
      <c r="F123" s="88"/>
      <c r="G123" s="88"/>
      <c r="H123" s="88"/>
      <c r="I123" s="88"/>
      <c r="J123" s="88"/>
      <c r="K123" s="90"/>
      <c r="L123" s="90"/>
    </row>
    <row r="124" spans="1:14" ht="31.9" hidden="1" customHeight="1">
      <c r="A124" s="169">
        <f>'90'!A17</f>
        <v>5</v>
      </c>
      <c r="B124" s="169" t="str">
        <f>'90'!B17</f>
        <v>Phú Vinh</v>
      </c>
      <c r="C124" s="87">
        <f t="shared" si="9"/>
        <v>0</v>
      </c>
      <c r="D124" s="88"/>
      <c r="E124" s="88"/>
      <c r="F124" s="88"/>
      <c r="G124" s="88"/>
      <c r="H124" s="88"/>
      <c r="I124" s="88"/>
      <c r="J124" s="88"/>
      <c r="K124" s="90"/>
      <c r="L124" s="90"/>
    </row>
    <row r="125" spans="1:14" ht="31.9" hidden="1" customHeight="1">
      <c r="A125" s="169">
        <f>'90'!A18</f>
        <v>6</v>
      </c>
      <c r="B125" s="169" t="str">
        <f>'90'!B18</f>
        <v>Hồng Quảng</v>
      </c>
      <c r="C125" s="87">
        <f t="shared" si="9"/>
        <v>0</v>
      </c>
      <c r="D125" s="88"/>
      <c r="E125" s="88"/>
      <c r="F125" s="88"/>
      <c r="G125" s="88"/>
      <c r="H125" s="88"/>
      <c r="I125" s="88"/>
      <c r="J125" s="88"/>
      <c r="K125" s="90"/>
      <c r="L125" s="90"/>
    </row>
    <row r="126" spans="1:14" ht="31.9" hidden="1" customHeight="1">
      <c r="A126" s="169">
        <f>'90'!A19</f>
        <v>7</v>
      </c>
      <c r="B126" s="169" t="str">
        <f>'90'!B19</f>
        <v>Hồng Vân</v>
      </c>
      <c r="C126" s="87">
        <f t="shared" si="9"/>
        <v>0</v>
      </c>
      <c r="D126" s="88"/>
      <c r="E126" s="88"/>
      <c r="F126" s="88"/>
      <c r="G126" s="88"/>
      <c r="H126" s="88"/>
      <c r="I126" s="88"/>
      <c r="J126" s="88"/>
      <c r="K126" s="90"/>
      <c r="L126" s="90"/>
    </row>
    <row r="127" spans="1:14" ht="31.9" hidden="1" customHeight="1">
      <c r="A127" s="169">
        <f>'90'!A20</f>
        <v>8</v>
      </c>
      <c r="B127" s="169" t="str">
        <f>'90'!B20</f>
        <v>Hồng Thái</v>
      </c>
      <c r="C127" s="87">
        <f t="shared" si="9"/>
        <v>0</v>
      </c>
      <c r="D127" s="88"/>
      <c r="E127" s="88"/>
      <c r="F127" s="88"/>
      <c r="G127" s="88"/>
      <c r="H127" s="88"/>
      <c r="I127" s="88"/>
      <c r="J127" s="88"/>
      <c r="K127" s="90"/>
      <c r="L127" s="90"/>
    </row>
    <row r="128" spans="1:14" ht="31.9" hidden="1" customHeight="1">
      <c r="A128" s="169">
        <f>'90'!A21</f>
        <v>9</v>
      </c>
      <c r="B128" s="169" t="str">
        <f>'90'!B21</f>
        <v xml:space="preserve">Hồng Bắc </v>
      </c>
      <c r="C128" s="87">
        <f t="shared" si="9"/>
        <v>0</v>
      </c>
      <c r="D128" s="88"/>
      <c r="E128" s="88"/>
      <c r="F128" s="88"/>
      <c r="G128" s="88"/>
      <c r="H128" s="88"/>
      <c r="I128" s="88"/>
      <c r="J128" s="88"/>
      <c r="K128" s="90"/>
      <c r="L128" s="90"/>
    </row>
    <row r="129" spans="1:12" ht="31.9" hidden="1" customHeight="1">
      <c r="A129" s="169">
        <f>'90'!A22</f>
        <v>10</v>
      </c>
      <c r="B129" s="169" t="str">
        <f>'90'!B22</f>
        <v>Thị Trấn</v>
      </c>
      <c r="C129" s="87">
        <f t="shared" si="9"/>
        <v>0</v>
      </c>
      <c r="D129" s="88"/>
      <c r="E129" s="88"/>
      <c r="F129" s="88"/>
      <c r="G129" s="88"/>
      <c r="H129" s="88"/>
      <c r="I129" s="88"/>
      <c r="J129" s="88"/>
      <c r="K129" s="90"/>
      <c r="L129" s="90"/>
    </row>
    <row r="130" spans="1:12" ht="31.9" hidden="1" customHeight="1">
      <c r="A130" s="169">
        <f>'90'!A23</f>
        <v>11</v>
      </c>
      <c r="B130" s="169" t="str">
        <f>'90'!B23</f>
        <v>Hồng Kim</v>
      </c>
      <c r="C130" s="87">
        <f t="shared" si="9"/>
        <v>0</v>
      </c>
      <c r="D130" s="88"/>
      <c r="E130" s="88"/>
      <c r="F130" s="88"/>
      <c r="G130" s="88"/>
      <c r="H130" s="88"/>
      <c r="I130" s="88"/>
      <c r="J130" s="88"/>
      <c r="K130" s="90"/>
      <c r="L130" s="90"/>
    </row>
    <row r="131" spans="1:12" ht="31.9" hidden="1" customHeight="1">
      <c r="A131" s="169">
        <f>'90'!A24</f>
        <v>12</v>
      </c>
      <c r="B131" s="169" t="str">
        <f>'90'!B24</f>
        <v>Hương Lâm</v>
      </c>
      <c r="C131" s="87">
        <f t="shared" si="9"/>
        <v>0</v>
      </c>
      <c r="D131" s="88"/>
      <c r="E131" s="88"/>
      <c r="F131" s="88"/>
      <c r="G131" s="88"/>
      <c r="H131" s="88"/>
      <c r="I131" s="88"/>
      <c r="J131" s="88"/>
      <c r="K131" s="90"/>
      <c r="L131" s="90"/>
    </row>
    <row r="132" spans="1:12" ht="31.9" hidden="1" customHeight="1">
      <c r="A132" s="169">
        <f>'90'!A25</f>
        <v>13</v>
      </c>
      <c r="B132" s="169" t="str">
        <f>'90'!B25</f>
        <v>Nhâm</v>
      </c>
      <c r="C132" s="87">
        <f t="shared" si="9"/>
        <v>0</v>
      </c>
      <c r="D132" s="88"/>
      <c r="E132" s="88"/>
      <c r="F132" s="88"/>
      <c r="G132" s="88"/>
      <c r="H132" s="88"/>
      <c r="I132" s="88"/>
      <c r="J132" s="88"/>
      <c r="K132" s="90"/>
      <c r="L132" s="90"/>
    </row>
    <row r="133" spans="1:12" ht="31.9" hidden="1" customHeight="1">
      <c r="A133" s="169">
        <f>'90'!A26</f>
        <v>14</v>
      </c>
      <c r="B133" s="169" t="str">
        <f>'90'!B26</f>
        <v>Hồng Thuỷ</v>
      </c>
      <c r="C133" s="87">
        <f t="shared" si="9"/>
        <v>0</v>
      </c>
      <c r="D133" s="88"/>
      <c r="E133" s="88"/>
      <c r="F133" s="88"/>
      <c r="G133" s="88"/>
      <c r="H133" s="88"/>
      <c r="I133" s="88"/>
      <c r="J133" s="88"/>
      <c r="K133" s="90"/>
      <c r="L133" s="90"/>
    </row>
    <row r="134" spans="1:12" ht="31.9" hidden="1" customHeight="1">
      <c r="A134" s="169">
        <f>'90'!A27</f>
        <v>15</v>
      </c>
      <c r="B134" s="169" t="str">
        <f>'90'!B27</f>
        <v>A Roàng</v>
      </c>
      <c r="C134" s="87">
        <f t="shared" si="9"/>
        <v>0</v>
      </c>
      <c r="D134" s="88"/>
      <c r="E134" s="88"/>
      <c r="F134" s="88"/>
      <c r="G134" s="88"/>
      <c r="H134" s="88"/>
      <c r="I134" s="88"/>
      <c r="J134" s="88"/>
      <c r="K134" s="90"/>
      <c r="L134" s="90"/>
    </row>
    <row r="135" spans="1:12" ht="31.9" hidden="1" customHeight="1">
      <c r="A135" s="169">
        <f>'90'!A28</f>
        <v>16</v>
      </c>
      <c r="B135" s="169" t="str">
        <f>'90'!B28</f>
        <v>Bắc Sơn</v>
      </c>
      <c r="C135" s="87">
        <f t="shared" si="9"/>
        <v>0</v>
      </c>
      <c r="D135" s="88"/>
      <c r="E135" s="88"/>
      <c r="F135" s="88"/>
      <c r="G135" s="88"/>
      <c r="H135" s="88"/>
      <c r="I135" s="88"/>
      <c r="J135" s="88"/>
      <c r="K135" s="90"/>
      <c r="L135" s="90"/>
    </row>
    <row r="136" spans="1:12" ht="31.9" hidden="1" customHeight="1">
      <c r="A136" s="169">
        <f>'90'!A29</f>
        <v>17</v>
      </c>
      <c r="B136" s="169" t="str">
        <f>'90'!B29</f>
        <v>Đông Sơn</v>
      </c>
      <c r="C136" s="87">
        <f t="shared" si="9"/>
        <v>0</v>
      </c>
      <c r="D136" s="88"/>
      <c r="E136" s="88"/>
      <c r="F136" s="88"/>
      <c r="G136" s="88"/>
      <c r="H136" s="88"/>
      <c r="I136" s="88"/>
      <c r="J136" s="88"/>
      <c r="K136" s="90"/>
      <c r="L136" s="90"/>
    </row>
    <row r="137" spans="1:12" ht="31.9" hidden="1" customHeight="1">
      <c r="A137" s="169">
        <f>'90'!A30</f>
        <v>18</v>
      </c>
      <c r="B137" s="169" t="str">
        <f>'90'!B30</f>
        <v>A Đớt</v>
      </c>
      <c r="C137" s="87">
        <f t="shared" si="9"/>
        <v>0</v>
      </c>
      <c r="D137" s="88"/>
      <c r="E137" s="88"/>
      <c r="F137" s="88"/>
      <c r="G137" s="88"/>
      <c r="H137" s="88"/>
      <c r="I137" s="88"/>
      <c r="J137" s="88"/>
      <c r="K137" s="90"/>
      <c r="L137" s="90"/>
    </row>
    <row r="138" spans="1:12" ht="31.9" hidden="1" customHeight="1">
      <c r="A138" s="169">
        <f>'90'!A31</f>
        <v>19</v>
      </c>
      <c r="B138" s="169" t="str">
        <f>'90'!B31</f>
        <v>Hồng Hạ</v>
      </c>
      <c r="C138" s="87">
        <f t="shared" si="9"/>
        <v>0</v>
      </c>
      <c r="D138" s="88"/>
      <c r="E138" s="88"/>
      <c r="F138" s="88"/>
      <c r="G138" s="88"/>
      <c r="H138" s="88"/>
      <c r="I138" s="88"/>
      <c r="J138" s="88"/>
      <c r="K138" s="90"/>
      <c r="L138" s="90"/>
    </row>
    <row r="139" spans="1:12" ht="31.9" hidden="1" customHeight="1">
      <c r="A139" s="169">
        <f>'90'!A32</f>
        <v>20</v>
      </c>
      <c r="B139" s="169" t="str">
        <f>'90'!B32</f>
        <v>Hồng Trung</v>
      </c>
      <c r="C139" s="87">
        <f t="shared" si="9"/>
        <v>0</v>
      </c>
      <c r="D139" s="88"/>
      <c r="E139" s="88"/>
      <c r="F139" s="88"/>
      <c r="G139" s="88"/>
      <c r="H139" s="88"/>
      <c r="I139" s="88"/>
      <c r="J139" s="88"/>
      <c r="K139" s="90"/>
      <c r="L139" s="90"/>
    </row>
    <row r="140" spans="1:12" ht="31.9" hidden="1" customHeight="1">
      <c r="A140" s="169">
        <f>'90'!A33</f>
        <v>21</v>
      </c>
      <c r="B140" s="169" t="str">
        <f>'90'!B33</f>
        <v>Hương Nguyên</v>
      </c>
      <c r="C140" s="87">
        <f t="shared" si="9"/>
        <v>0</v>
      </c>
      <c r="D140" s="88"/>
      <c r="E140" s="88"/>
      <c r="F140" s="88"/>
      <c r="G140" s="88"/>
      <c r="H140" s="88"/>
      <c r="I140" s="88"/>
      <c r="J140" s="88"/>
      <c r="K140" s="90"/>
      <c r="L140" s="90"/>
    </row>
    <row r="141" spans="1:12" ht="31.9" hidden="1" customHeight="1">
      <c r="A141" s="169" t="e">
        <f>'90'!#REF!</f>
        <v>#REF!</v>
      </c>
      <c r="B141" s="169" t="e">
        <f>'90'!#REF!</f>
        <v>#REF!</v>
      </c>
      <c r="C141" s="87">
        <f t="shared" si="9"/>
        <v>0</v>
      </c>
      <c r="D141" s="88"/>
      <c r="E141" s="88"/>
      <c r="F141" s="88"/>
      <c r="G141" s="88"/>
      <c r="H141" s="88"/>
      <c r="I141" s="88"/>
      <c r="J141" s="88"/>
      <c r="K141" s="90"/>
      <c r="L141" s="90"/>
    </row>
    <row r="142" spans="1:12" ht="31.9" hidden="1" customHeight="1">
      <c r="A142" s="169">
        <f>'90'!A34</f>
        <v>22</v>
      </c>
      <c r="B142" s="169" t="str">
        <f>'90'!B34</f>
        <v>KP tiền điện</v>
      </c>
      <c r="C142" s="87">
        <f t="shared" si="9"/>
        <v>0</v>
      </c>
      <c r="D142" s="88"/>
      <c r="E142" s="88"/>
      <c r="F142" s="88"/>
      <c r="G142" s="88"/>
      <c r="H142" s="88"/>
      <c r="I142" s="88"/>
      <c r="J142" s="88"/>
      <c r="K142" s="90"/>
      <c r="L142" s="90"/>
    </row>
    <row r="143" spans="1:12" ht="31.9" hidden="1" customHeight="1">
      <c r="A143" s="169">
        <f>'90'!A35</f>
        <v>23</v>
      </c>
      <c r="B143" s="169" t="str">
        <f>'90'!B35</f>
        <v>KP AN biên giới</v>
      </c>
      <c r="C143" s="87">
        <f t="shared" si="9"/>
        <v>0</v>
      </c>
      <c r="D143" s="88"/>
      <c r="E143" s="88"/>
      <c r="F143" s="88"/>
      <c r="G143" s="88"/>
      <c r="H143" s="88"/>
      <c r="I143" s="88"/>
      <c r="J143" s="88"/>
      <c r="K143" s="90"/>
      <c r="L143" s="90"/>
    </row>
    <row r="144" spans="1:12" ht="34.9" customHeight="1">
      <c r="A144" s="82" t="s">
        <v>22</v>
      </c>
      <c r="B144" s="84" t="s">
        <v>139</v>
      </c>
      <c r="C144" s="88">
        <f t="shared" si="9"/>
        <v>0</v>
      </c>
      <c r="D144" s="88"/>
      <c r="E144" s="88"/>
      <c r="F144" s="88"/>
      <c r="G144" s="88"/>
      <c r="H144" s="88"/>
      <c r="I144" s="88"/>
      <c r="J144" s="88"/>
      <c r="K144" s="90"/>
      <c r="L144" s="90"/>
    </row>
    <row r="145" spans="1:13" ht="22.5" customHeight="1">
      <c r="A145" s="82" t="s">
        <v>254</v>
      </c>
      <c r="B145" s="148" t="s">
        <v>253</v>
      </c>
      <c r="C145" s="88">
        <f t="shared" si="9"/>
        <v>600000</v>
      </c>
      <c r="D145" s="88"/>
      <c r="E145" s="88"/>
      <c r="F145" s="88"/>
      <c r="G145" s="88"/>
      <c r="H145" s="88"/>
      <c r="I145" s="88"/>
      <c r="J145" s="88"/>
      <c r="K145" s="90"/>
      <c r="L145" s="103">
        <v>600000</v>
      </c>
      <c r="M145" s="1"/>
    </row>
    <row r="146" spans="1:13" ht="18.75">
      <c r="A146" s="82" t="s">
        <v>275</v>
      </c>
      <c r="B146" s="148" t="s">
        <v>276</v>
      </c>
      <c r="C146" s="88">
        <f t="shared" si="9"/>
        <v>800000</v>
      </c>
      <c r="D146" s="88">
        <v>800000</v>
      </c>
      <c r="E146" s="88"/>
      <c r="F146" s="88"/>
      <c r="G146" s="88"/>
      <c r="H146" s="88"/>
      <c r="I146" s="88"/>
      <c r="J146" s="88"/>
      <c r="K146" s="90"/>
      <c r="L146" s="103"/>
      <c r="M146" s="1"/>
    </row>
    <row r="147" spans="1:13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</sheetData>
  <sheetProtection algorithmName="SHA-512" hashValue="g2Gg8GiK8eIUj3oHhvUzEi+TWJQ+RlT5Ni8NbrjYD7bMqevgBqNc23C6kMmVLmVD3pKA3Ge4PoOGF3kZjicfog==" saltValue="uh/RBWszuDqBP5IzDSy/cw==" spinCount="100000" sheet="1" objects="1" scenarios="1"/>
  <mergeCells count="13">
    <mergeCell ref="L7:L8"/>
    <mergeCell ref="A3:K3"/>
    <mergeCell ref="A4:K4"/>
    <mergeCell ref="H6:I6"/>
    <mergeCell ref="F7:F8"/>
    <mergeCell ref="G7:G8"/>
    <mergeCell ref="H7:J7"/>
    <mergeCell ref="K7:K8"/>
    <mergeCell ref="A7:A8"/>
    <mergeCell ref="B7:B8"/>
    <mergeCell ref="C7:C8"/>
    <mergeCell ref="D7:D8"/>
    <mergeCell ref="E7:E8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24"/>
  <sheetViews>
    <sheetView workbookViewId="0">
      <selection activeCell="P1" sqref="P1:P1048576"/>
    </sheetView>
  </sheetViews>
  <sheetFormatPr defaultColWidth="9.21875" defaultRowHeight="15.75"/>
  <cols>
    <col min="1" max="1" width="5.21875" style="11" customWidth="1"/>
    <col min="2" max="2" width="18.44140625" style="11" customWidth="1"/>
    <col min="3" max="15" width="6.21875" style="11" customWidth="1"/>
    <col min="16" max="16" width="0" style="11" hidden="1" customWidth="1"/>
    <col min="17" max="16384" width="9.21875" style="11"/>
  </cols>
  <sheetData>
    <row r="1" spans="1:16" s="13" customFormat="1" ht="27.75" customHeight="1">
      <c r="A1" s="36"/>
      <c r="B1" s="12"/>
      <c r="F1" s="14"/>
      <c r="G1" s="14"/>
      <c r="H1" s="14"/>
      <c r="J1" s="15"/>
      <c r="O1" s="16" t="s">
        <v>93</v>
      </c>
    </row>
    <row r="2" spans="1:16" s="13" customFormat="1" ht="15.75" customHeight="1">
      <c r="A2" s="17"/>
      <c r="B2" s="12"/>
      <c r="J2" s="15"/>
      <c r="K2" s="15"/>
      <c r="L2" s="18"/>
      <c r="M2" s="18"/>
      <c r="N2" s="18"/>
    </row>
    <row r="3" spans="1:16" ht="43.9" customHeight="1">
      <c r="A3" s="385" t="s">
        <v>286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1:16" ht="36.75" customHeight="1">
      <c r="A4" s="386" t="str">
        <f>'86'!A4:K4</f>
        <v>(Phụ lục kèm theo Quyết định số        /QĐ-UBND ngày       tháng 01 năm 2020
 của Ủy ban nhân dân huyện A Lưới)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</row>
    <row r="5" spans="1:16" ht="19.5" customHeight="1">
      <c r="A5" s="55"/>
      <c r="B5" s="55"/>
      <c r="C5" s="55"/>
      <c r="D5" s="134"/>
      <c r="E5" s="134"/>
      <c r="F5" s="55"/>
      <c r="G5" s="55"/>
      <c r="H5" s="55"/>
      <c r="I5" s="55"/>
      <c r="J5" s="55"/>
      <c r="K5" s="55"/>
      <c r="O5" s="30" t="s">
        <v>178</v>
      </c>
    </row>
    <row r="6" spans="1:16" s="6" customFormat="1" ht="21.6" customHeight="1">
      <c r="A6" s="387" t="s">
        <v>61</v>
      </c>
      <c r="B6" s="387" t="s">
        <v>121</v>
      </c>
      <c r="C6" s="387" t="s">
        <v>26</v>
      </c>
      <c r="D6" s="384" t="s">
        <v>128</v>
      </c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</row>
    <row r="7" spans="1:16" s="6" customFormat="1" ht="27.75" customHeight="1">
      <c r="A7" s="388"/>
      <c r="B7" s="388"/>
      <c r="C7" s="388"/>
      <c r="D7" s="384" t="str">
        <f>'88'!D7:D8</f>
        <v>Chi giáo dục - đào tạo và dạy nghề</v>
      </c>
      <c r="E7" s="384" t="str">
        <f>'88'!E7:E8</f>
        <v>Chi khoa học và công nghệ</v>
      </c>
      <c r="F7" s="384" t="str">
        <f>'88'!F7:F8</f>
        <v>Chi quốc phòng</v>
      </c>
      <c r="G7" s="384" t="str">
        <f>'88'!G7:G8</f>
        <v>Chi an ninh và trật tự an toàn xã hội</v>
      </c>
      <c r="H7" s="384" t="str">
        <f>'88'!H7:H8</f>
        <v>Chi y tế, dân số và gia đình</v>
      </c>
      <c r="I7" s="384" t="str">
        <f>'88'!I7:I8</f>
        <v>Chi văn hóa thông tin</v>
      </c>
      <c r="J7" s="384" t="str">
        <f>'88'!J7:J8</f>
        <v>Chi phát thanh, truyền hình, thông tấn</v>
      </c>
      <c r="K7" s="384" t="str">
        <f>'88'!K7:K8</f>
        <v>Chi thể dục thể thao</v>
      </c>
      <c r="L7" s="384" t="str">
        <f>'88'!L7:L8</f>
        <v>Chi bảo vệ môi trường</v>
      </c>
      <c r="M7" s="384" t="str">
        <f>'88'!M7:M8</f>
        <v>Chi các hoạt động kinh tế</v>
      </c>
      <c r="N7" s="384" t="str">
        <f>'88'!N7:N8</f>
        <v>Chi hoạt động của cơ quan quản lý nhà nước, đảng, đoàn thể</v>
      </c>
      <c r="O7" s="384" t="str">
        <f>'88'!O7:O8</f>
        <v>Chi bảo đảm xã hội</v>
      </c>
      <c r="P7" s="384" t="str">
        <f>'88'!P7:P8</f>
        <v>Chi thường xuyên khác</v>
      </c>
    </row>
    <row r="8" spans="1:16" s="7" customFormat="1" ht="127.15" customHeight="1">
      <c r="A8" s="389"/>
      <c r="B8" s="389"/>
      <c r="C8" s="389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</row>
    <row r="9" spans="1:16" s="9" customFormat="1" ht="15.6" customHeight="1">
      <c r="A9" s="8" t="s">
        <v>0</v>
      </c>
      <c r="B9" s="8" t="s">
        <v>1</v>
      </c>
      <c r="C9" s="8">
        <v>1</v>
      </c>
      <c r="D9" s="8">
        <f>C9+1</f>
        <v>2</v>
      </c>
      <c r="E9" s="8">
        <f t="shared" ref="E9:M9" si="0">D9+1</f>
        <v>3</v>
      </c>
      <c r="F9" s="8">
        <f t="shared" si="0"/>
        <v>4</v>
      </c>
      <c r="G9" s="8">
        <f t="shared" si="0"/>
        <v>5</v>
      </c>
      <c r="H9" s="8">
        <f t="shared" si="0"/>
        <v>6</v>
      </c>
      <c r="I9" s="8">
        <f t="shared" si="0"/>
        <v>7</v>
      </c>
      <c r="J9" s="8">
        <f t="shared" si="0"/>
        <v>8</v>
      </c>
      <c r="K9" s="8">
        <f t="shared" si="0"/>
        <v>9</v>
      </c>
      <c r="L9" s="8">
        <f t="shared" si="0"/>
        <v>10</v>
      </c>
      <c r="M9" s="8">
        <f t="shared" si="0"/>
        <v>11</v>
      </c>
      <c r="N9" s="8">
        <f t="shared" ref="N9" si="1">M9+1</f>
        <v>12</v>
      </c>
      <c r="O9" s="8">
        <f t="shared" ref="O9" si="2">N9+1</f>
        <v>13</v>
      </c>
      <c r="P9" s="8">
        <f t="shared" ref="P9" si="3">O9+1</f>
        <v>14</v>
      </c>
    </row>
    <row r="10" spans="1:16" s="10" customFormat="1" ht="28.9" customHeight="1">
      <c r="A10" s="170"/>
      <c r="B10" s="139" t="s">
        <v>26</v>
      </c>
      <c r="C10" s="171">
        <f t="shared" ref="C10:O10" si="4">C11+C13</f>
        <v>2000000</v>
      </c>
      <c r="D10" s="171">
        <f t="shared" si="4"/>
        <v>0</v>
      </c>
      <c r="E10" s="171">
        <f t="shared" si="4"/>
        <v>0</v>
      </c>
      <c r="F10" s="171">
        <f t="shared" si="4"/>
        <v>0</v>
      </c>
      <c r="G10" s="171">
        <f t="shared" si="4"/>
        <v>0</v>
      </c>
      <c r="H10" s="171">
        <f t="shared" si="4"/>
        <v>0</v>
      </c>
      <c r="I10" s="171">
        <f t="shared" si="4"/>
        <v>0</v>
      </c>
      <c r="J10" s="171">
        <f t="shared" si="4"/>
        <v>0</v>
      </c>
      <c r="K10" s="171">
        <f t="shared" si="4"/>
        <v>0</v>
      </c>
      <c r="L10" s="171">
        <f t="shared" si="4"/>
        <v>0</v>
      </c>
      <c r="M10" s="171">
        <f t="shared" si="4"/>
        <v>2000000</v>
      </c>
      <c r="N10" s="171">
        <f t="shared" si="4"/>
        <v>0</v>
      </c>
      <c r="O10" s="171">
        <f t="shared" si="4"/>
        <v>0</v>
      </c>
      <c r="P10" s="274"/>
    </row>
    <row r="11" spans="1:16" s="13" customFormat="1" ht="28.9" customHeight="1">
      <c r="A11" s="141" t="s">
        <v>5</v>
      </c>
      <c r="B11" s="172" t="s">
        <v>230</v>
      </c>
      <c r="C11" s="173">
        <f t="shared" ref="C11:O11" si="5">SUM(C12:C12)</f>
        <v>1600000</v>
      </c>
      <c r="D11" s="173">
        <f t="shared" si="5"/>
        <v>0</v>
      </c>
      <c r="E11" s="173">
        <f t="shared" si="5"/>
        <v>0</v>
      </c>
      <c r="F11" s="173">
        <f t="shared" si="5"/>
        <v>0</v>
      </c>
      <c r="G11" s="173">
        <f t="shared" si="5"/>
        <v>0</v>
      </c>
      <c r="H11" s="173">
        <f t="shared" si="5"/>
        <v>0</v>
      </c>
      <c r="I11" s="173">
        <f t="shared" si="5"/>
        <v>0</v>
      </c>
      <c r="J11" s="173">
        <f t="shared" si="5"/>
        <v>0</v>
      </c>
      <c r="K11" s="173">
        <f t="shared" si="5"/>
        <v>0</v>
      </c>
      <c r="L11" s="173">
        <f t="shared" si="5"/>
        <v>0</v>
      </c>
      <c r="M11" s="173">
        <f t="shared" si="5"/>
        <v>1600000</v>
      </c>
      <c r="N11" s="173">
        <f t="shared" si="5"/>
        <v>0</v>
      </c>
      <c r="O11" s="173">
        <f t="shared" si="5"/>
        <v>0</v>
      </c>
      <c r="P11" s="275"/>
    </row>
    <row r="12" spans="1:16" s="10" customFormat="1" ht="28.9" customHeight="1">
      <c r="A12" s="145">
        <v>1</v>
      </c>
      <c r="B12" s="174" t="s">
        <v>295</v>
      </c>
      <c r="C12" s="175">
        <f>SUM(D12:O12)</f>
        <v>1600000</v>
      </c>
      <c r="D12" s="175"/>
      <c r="E12" s="175">
        <f>'92'!T79</f>
        <v>0</v>
      </c>
      <c r="F12" s="176"/>
      <c r="G12" s="176"/>
      <c r="H12" s="176"/>
      <c r="I12" s="176"/>
      <c r="J12" s="177"/>
      <c r="K12" s="177"/>
      <c r="L12" s="177"/>
      <c r="M12" s="106">
        <v>1600000</v>
      </c>
      <c r="N12" s="178"/>
      <c r="O12" s="178"/>
      <c r="P12" s="274"/>
    </row>
    <row r="13" spans="1:16" s="136" customFormat="1" ht="28.9" customHeight="1">
      <c r="A13" s="141" t="s">
        <v>6</v>
      </c>
      <c r="B13" s="179" t="s">
        <v>236</v>
      </c>
      <c r="C13" s="173">
        <f>SUM(C14:C24)</f>
        <v>400000</v>
      </c>
      <c r="D13" s="173">
        <f t="shared" ref="D13:M13" si="6">SUM(D14:D24)</f>
        <v>0</v>
      </c>
      <c r="E13" s="173">
        <f t="shared" si="6"/>
        <v>0</v>
      </c>
      <c r="F13" s="173">
        <f t="shared" si="6"/>
        <v>0</v>
      </c>
      <c r="G13" s="173">
        <f t="shared" si="6"/>
        <v>0</v>
      </c>
      <c r="H13" s="173">
        <f t="shared" si="6"/>
        <v>0</v>
      </c>
      <c r="I13" s="173">
        <f t="shared" si="6"/>
        <v>0</v>
      </c>
      <c r="J13" s="173">
        <f t="shared" si="6"/>
        <v>0</v>
      </c>
      <c r="K13" s="173">
        <f t="shared" si="6"/>
        <v>0</v>
      </c>
      <c r="L13" s="173">
        <f t="shared" si="6"/>
        <v>0</v>
      </c>
      <c r="M13" s="173">
        <f t="shared" si="6"/>
        <v>400000</v>
      </c>
      <c r="N13" s="173">
        <f>SUM(N14:N24)</f>
        <v>0</v>
      </c>
      <c r="O13" s="173">
        <f t="shared" ref="O13:P13" si="7">SUM(O14:O24)</f>
        <v>0</v>
      </c>
      <c r="P13" s="173">
        <f t="shared" si="7"/>
        <v>0</v>
      </c>
    </row>
    <row r="14" spans="1:16" s="10" customFormat="1" ht="25.5" hidden="1" customHeight="1">
      <c r="A14" s="145">
        <v>1</v>
      </c>
      <c r="B14" s="174" t="s">
        <v>238</v>
      </c>
      <c r="C14" s="175">
        <f t="shared" ref="C14:C24" si="8">SUM(D14:O14)-M14</f>
        <v>0</v>
      </c>
      <c r="D14" s="175"/>
      <c r="E14" s="175"/>
      <c r="F14" s="176"/>
      <c r="G14" s="176"/>
      <c r="H14" s="176"/>
      <c r="I14" s="176"/>
      <c r="J14" s="177"/>
      <c r="K14" s="177"/>
      <c r="L14" s="177"/>
      <c r="M14" s="106"/>
      <c r="N14" s="106">
        <f>'92'!T69+'92'!T82</f>
        <v>0</v>
      </c>
      <c r="O14" s="178"/>
      <c r="P14" s="276"/>
    </row>
    <row r="15" spans="1:16" s="10" customFormat="1" ht="25.5" hidden="1" customHeight="1">
      <c r="A15" s="145">
        <f>A14+1</f>
        <v>2</v>
      </c>
      <c r="B15" s="174" t="s">
        <v>243</v>
      </c>
      <c r="C15" s="175">
        <f t="shared" si="8"/>
        <v>0</v>
      </c>
      <c r="D15" s="180"/>
      <c r="E15" s="180"/>
      <c r="F15" s="176"/>
      <c r="G15" s="176"/>
      <c r="H15" s="176"/>
      <c r="I15" s="176"/>
      <c r="J15" s="177"/>
      <c r="K15" s="177"/>
      <c r="L15" s="177"/>
      <c r="M15" s="106"/>
      <c r="N15" s="106">
        <f>'92'!T87</f>
        <v>0</v>
      </c>
      <c r="O15" s="181"/>
      <c r="P15" s="276"/>
    </row>
    <row r="16" spans="1:16" s="10" customFormat="1" ht="25.5" hidden="1" customHeight="1">
      <c r="A16" s="145">
        <f t="shared" ref="A16:A24" si="9">A15+1</f>
        <v>3</v>
      </c>
      <c r="B16" s="174" t="s">
        <v>241</v>
      </c>
      <c r="C16" s="175">
        <f t="shared" si="8"/>
        <v>0</v>
      </c>
      <c r="D16" s="180"/>
      <c r="E16" s="180"/>
      <c r="F16" s="176"/>
      <c r="G16" s="176"/>
      <c r="H16" s="176"/>
      <c r="I16" s="176"/>
      <c r="J16" s="177"/>
      <c r="K16" s="177"/>
      <c r="L16" s="177"/>
      <c r="M16" s="106"/>
      <c r="N16" s="106"/>
      <c r="O16" s="181"/>
      <c r="P16" s="276"/>
    </row>
    <row r="17" spans="1:16" s="10" customFormat="1" ht="25.5" hidden="1" customHeight="1">
      <c r="A17" s="145">
        <f t="shared" si="9"/>
        <v>4</v>
      </c>
      <c r="B17" s="174" t="s">
        <v>239</v>
      </c>
      <c r="C17" s="175">
        <f t="shared" si="8"/>
        <v>0</v>
      </c>
      <c r="D17" s="175"/>
      <c r="E17" s="175"/>
      <c r="F17" s="176"/>
      <c r="G17" s="176"/>
      <c r="H17" s="176"/>
      <c r="I17" s="176"/>
      <c r="J17" s="177"/>
      <c r="K17" s="177"/>
      <c r="L17" s="177"/>
      <c r="M17" s="106"/>
      <c r="N17" s="106">
        <f>'92'!T80</f>
        <v>0</v>
      </c>
      <c r="O17" s="178"/>
      <c r="P17" s="276"/>
    </row>
    <row r="18" spans="1:16" s="10" customFormat="1" ht="25.5" customHeight="1">
      <c r="A18" s="145">
        <v>1</v>
      </c>
      <c r="B18" s="174" t="s">
        <v>248</v>
      </c>
      <c r="C18" s="175">
        <f>SUM(D18:O18)</f>
        <v>400000</v>
      </c>
      <c r="D18" s="175"/>
      <c r="E18" s="175"/>
      <c r="F18" s="176"/>
      <c r="G18" s="176"/>
      <c r="H18" s="176"/>
      <c r="I18" s="176"/>
      <c r="J18" s="177"/>
      <c r="K18" s="177"/>
      <c r="L18" s="177"/>
      <c r="M18" s="106">
        <v>400000</v>
      </c>
      <c r="N18" s="106">
        <f>'92'!T81+'92'!T91+'92'!T96</f>
        <v>0</v>
      </c>
      <c r="O18" s="178"/>
      <c r="P18" s="276"/>
    </row>
    <row r="19" spans="1:16" s="10" customFormat="1" ht="25.5" hidden="1" customHeight="1">
      <c r="A19" s="145">
        <f t="shared" si="9"/>
        <v>2</v>
      </c>
      <c r="B19" s="174" t="s">
        <v>242</v>
      </c>
      <c r="C19" s="175">
        <f t="shared" si="8"/>
        <v>0</v>
      </c>
      <c r="D19" s="180"/>
      <c r="E19" s="180"/>
      <c r="F19" s="176"/>
      <c r="G19" s="176"/>
      <c r="H19" s="176"/>
      <c r="I19" s="176"/>
      <c r="J19" s="177"/>
      <c r="K19" s="177"/>
      <c r="L19" s="177"/>
      <c r="M19" s="106"/>
      <c r="N19" s="106">
        <f>'92'!T86</f>
        <v>0</v>
      </c>
      <c r="O19" s="181"/>
      <c r="P19" s="276"/>
    </row>
    <row r="20" spans="1:16" s="10" customFormat="1" ht="25.5" hidden="1" customHeight="1">
      <c r="A20" s="145">
        <f t="shared" si="9"/>
        <v>3</v>
      </c>
      <c r="B20" s="174" t="s">
        <v>237</v>
      </c>
      <c r="C20" s="175">
        <f t="shared" si="8"/>
        <v>0</v>
      </c>
      <c r="D20" s="175"/>
      <c r="E20" s="175"/>
      <c r="F20" s="176"/>
      <c r="G20" s="176"/>
      <c r="H20" s="176"/>
      <c r="I20" s="176"/>
      <c r="J20" s="177"/>
      <c r="K20" s="177"/>
      <c r="L20" s="177"/>
      <c r="M20" s="106"/>
      <c r="N20" s="106">
        <f>+'92'!T90</f>
        <v>0</v>
      </c>
      <c r="O20" s="178"/>
      <c r="P20" s="276"/>
    </row>
    <row r="21" spans="1:16" s="10" customFormat="1" ht="25.5" hidden="1" customHeight="1">
      <c r="A21" s="145">
        <f t="shared" si="9"/>
        <v>4</v>
      </c>
      <c r="B21" s="174" t="s">
        <v>244</v>
      </c>
      <c r="C21" s="175">
        <f t="shared" si="8"/>
        <v>0</v>
      </c>
      <c r="D21" s="180"/>
      <c r="E21" s="180"/>
      <c r="F21" s="176"/>
      <c r="G21" s="176"/>
      <c r="H21" s="176"/>
      <c r="I21" s="176"/>
      <c r="J21" s="177"/>
      <c r="K21" s="177"/>
      <c r="L21" s="177"/>
      <c r="M21" s="178"/>
      <c r="N21" s="106">
        <f>'92'!T88</f>
        <v>0</v>
      </c>
      <c r="O21" s="181"/>
      <c r="P21" s="276"/>
    </row>
    <row r="22" spans="1:16" s="10" customFormat="1" ht="25.5" hidden="1" customHeight="1">
      <c r="A22" s="145">
        <f t="shared" si="9"/>
        <v>5</v>
      </c>
      <c r="B22" s="174" t="s">
        <v>245</v>
      </c>
      <c r="C22" s="175">
        <f t="shared" si="8"/>
        <v>0</v>
      </c>
      <c r="D22" s="182"/>
      <c r="E22" s="182"/>
      <c r="F22" s="176"/>
      <c r="G22" s="176"/>
      <c r="H22" s="176"/>
      <c r="I22" s="176"/>
      <c r="J22" s="177"/>
      <c r="K22" s="177"/>
      <c r="L22" s="177"/>
      <c r="M22" s="178"/>
      <c r="N22" s="106">
        <f>'92'!T94</f>
        <v>0</v>
      </c>
      <c r="O22" s="181"/>
      <c r="P22" s="276"/>
    </row>
    <row r="23" spans="1:16" s="10" customFormat="1" ht="25.5" hidden="1" customHeight="1">
      <c r="A23" s="145">
        <f t="shared" si="9"/>
        <v>6</v>
      </c>
      <c r="B23" s="174" t="s">
        <v>246</v>
      </c>
      <c r="C23" s="175">
        <f t="shared" si="8"/>
        <v>0</v>
      </c>
      <c r="D23" s="182"/>
      <c r="E23" s="182"/>
      <c r="F23" s="176"/>
      <c r="G23" s="176"/>
      <c r="H23" s="176"/>
      <c r="I23" s="176"/>
      <c r="J23" s="177"/>
      <c r="K23" s="177"/>
      <c r="L23" s="177"/>
      <c r="M23" s="178"/>
      <c r="N23" s="106">
        <f>'92'!T95</f>
        <v>0</v>
      </c>
      <c r="O23" s="181"/>
      <c r="P23" s="276"/>
    </row>
    <row r="24" spans="1:16" s="10" customFormat="1" ht="25.5" hidden="1" customHeight="1">
      <c r="A24" s="145">
        <f t="shared" si="9"/>
        <v>7</v>
      </c>
      <c r="B24" s="174" t="s">
        <v>240</v>
      </c>
      <c r="C24" s="175">
        <f t="shared" si="8"/>
        <v>0</v>
      </c>
      <c r="D24" s="175"/>
      <c r="E24" s="175"/>
      <c r="F24" s="176"/>
      <c r="G24" s="176"/>
      <c r="H24" s="176"/>
      <c r="I24" s="176"/>
      <c r="J24" s="177"/>
      <c r="K24" s="177"/>
      <c r="L24" s="177"/>
      <c r="M24" s="106"/>
      <c r="N24" s="106">
        <f>'92'!T83</f>
        <v>0</v>
      </c>
      <c r="O24" s="178"/>
      <c r="P24" s="276"/>
    </row>
  </sheetData>
  <sheetProtection algorithmName="SHA-512" hashValue="NN7OK+tX2wVQPpo/03MXOSWfrlFtrKcH3Z6XmOdA+1TBR3VVJlPiannZqZMoQ7vdMgmqpva/fRow6LVkDmojPQ==" saltValue="9QZEjdN+A2J13khR+fxLBQ==" spinCount="100000" sheet="1" objects="1" scenarios="1"/>
  <mergeCells count="19">
    <mergeCell ref="K7:K8"/>
    <mergeCell ref="L7:L8"/>
    <mergeCell ref="M7:M8"/>
    <mergeCell ref="P7:P8"/>
    <mergeCell ref="D6:P6"/>
    <mergeCell ref="N7:N8"/>
    <mergeCell ref="A3:O3"/>
    <mergeCell ref="A4:O4"/>
    <mergeCell ref="A6:A8"/>
    <mergeCell ref="B6:B8"/>
    <mergeCell ref="C6:C8"/>
    <mergeCell ref="F7:F8"/>
    <mergeCell ref="G7:G8"/>
    <mergeCell ref="H7:H8"/>
    <mergeCell ref="I7:I8"/>
    <mergeCell ref="O7:O8"/>
    <mergeCell ref="J7:J8"/>
    <mergeCell ref="D7:D8"/>
    <mergeCell ref="E7:E8"/>
  </mergeCells>
  <printOptions horizontalCentered="1"/>
  <pageMargins left="0" right="0" top="0.47244094488188981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148"/>
  <sheetViews>
    <sheetView topLeftCell="A2" workbookViewId="0">
      <pane xSplit="3" ySplit="10" topLeftCell="D12" activePane="bottomRight" state="frozen"/>
      <selection activeCell="A2" sqref="A2"/>
      <selection pane="topRight" activeCell="D2" sqref="D2"/>
      <selection pane="bottomLeft" activeCell="A12" sqref="A12"/>
      <selection pane="bottomRight" activeCell="K51" sqref="K51"/>
    </sheetView>
  </sheetViews>
  <sheetFormatPr defaultColWidth="9.21875" defaultRowHeight="15.75"/>
  <cols>
    <col min="1" max="1" width="5.21875" style="11" customWidth="1"/>
    <col min="2" max="2" width="19.21875" style="11" customWidth="1"/>
    <col min="3" max="3" width="8.77734375" style="11" customWidth="1"/>
    <col min="4" max="7" width="7.21875" style="11" customWidth="1"/>
    <col min="8" max="8" width="6.21875" style="11" customWidth="1"/>
    <col min="9" max="16" width="7.21875" style="11" customWidth="1"/>
    <col min="17" max="17" width="9.21875" style="11"/>
    <col min="18" max="19" width="0" style="11" hidden="1" customWidth="1"/>
    <col min="20" max="16384" width="9.21875" style="11"/>
  </cols>
  <sheetData>
    <row r="1" spans="1:19" s="13" customFormat="1" ht="27.75" customHeight="1">
      <c r="A1" s="77">
        <f>'87'!A1</f>
        <v>0</v>
      </c>
      <c r="B1" s="12"/>
      <c r="F1" s="14"/>
      <c r="G1" s="14"/>
      <c r="H1" s="14"/>
      <c r="J1" s="15"/>
      <c r="O1" s="16" t="s">
        <v>94</v>
      </c>
    </row>
    <row r="2" spans="1:19" s="13" customFormat="1" ht="15.75" customHeight="1">
      <c r="A2" s="17"/>
      <c r="B2" s="12"/>
      <c r="J2" s="15"/>
      <c r="K2" s="15"/>
      <c r="L2" s="18"/>
      <c r="M2" s="18"/>
      <c r="N2" s="392" t="s">
        <v>94</v>
      </c>
      <c r="O2" s="392"/>
      <c r="P2" s="392"/>
    </row>
    <row r="3" spans="1:19" s="13" customFormat="1" ht="27" customHeight="1">
      <c r="A3" s="385" t="s">
        <v>287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</row>
    <row r="4" spans="1:19" s="13" customFormat="1" ht="39" customHeight="1">
      <c r="A4" s="386" t="str">
        <f>'87'!A4:O4</f>
        <v>(Phụ lục kèm theo Quyết định số        /QĐ-UBND ngày       tháng 01 năm 2020
 của Ủy ban nhân dân huyện A Lưới)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</row>
    <row r="5" spans="1:19" s="13" customFormat="1" ht="21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O5" s="199" t="s">
        <v>178</v>
      </c>
    </row>
    <row r="6" spans="1:19" s="6" customFormat="1" ht="21.6" customHeight="1">
      <c r="A6" s="387" t="s">
        <v>61</v>
      </c>
      <c r="B6" s="387" t="s">
        <v>121</v>
      </c>
      <c r="C6" s="387" t="s">
        <v>26</v>
      </c>
      <c r="D6" s="391" t="s">
        <v>24</v>
      </c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</row>
    <row r="7" spans="1:19" s="6" customFormat="1" ht="27.75" customHeight="1">
      <c r="A7" s="388"/>
      <c r="B7" s="388"/>
      <c r="C7" s="388"/>
      <c r="D7" s="390" t="s">
        <v>74</v>
      </c>
      <c r="E7" s="390" t="s">
        <v>25</v>
      </c>
      <c r="F7" s="390" t="s">
        <v>209</v>
      </c>
      <c r="G7" s="390" t="s">
        <v>292</v>
      </c>
      <c r="H7" s="390" t="s">
        <v>77</v>
      </c>
      <c r="I7" s="390" t="s">
        <v>79</v>
      </c>
      <c r="J7" s="390" t="s">
        <v>81</v>
      </c>
      <c r="K7" s="390" t="s">
        <v>83</v>
      </c>
      <c r="L7" s="390" t="s">
        <v>85</v>
      </c>
      <c r="M7" s="390" t="s">
        <v>87</v>
      </c>
      <c r="N7" s="390" t="s">
        <v>99</v>
      </c>
      <c r="O7" s="390" t="s">
        <v>90</v>
      </c>
      <c r="P7" s="390" t="s">
        <v>293</v>
      </c>
      <c r="Q7" s="390" t="s">
        <v>294</v>
      </c>
    </row>
    <row r="8" spans="1:19" s="7" customFormat="1" ht="127.15" customHeight="1">
      <c r="A8" s="389"/>
      <c r="B8" s="389"/>
      <c r="C8" s="389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</row>
    <row r="9" spans="1:19" s="9" customFormat="1" ht="15.6" customHeight="1">
      <c r="A9" s="8" t="s">
        <v>0</v>
      </c>
      <c r="B9" s="8" t="s">
        <v>1</v>
      </c>
      <c r="C9" s="8">
        <v>1</v>
      </c>
      <c r="D9" s="8">
        <f>C9+1</f>
        <v>2</v>
      </c>
      <c r="E9" s="8">
        <f t="shared" ref="E9:Q9" si="0">D9+1</f>
        <v>3</v>
      </c>
      <c r="F9" s="8">
        <f t="shared" si="0"/>
        <v>4</v>
      </c>
      <c r="G9" s="8">
        <f t="shared" si="0"/>
        <v>5</v>
      </c>
      <c r="H9" s="8">
        <f t="shared" si="0"/>
        <v>6</v>
      </c>
      <c r="I9" s="8">
        <f t="shared" si="0"/>
        <v>7</v>
      </c>
      <c r="J9" s="8">
        <f t="shared" si="0"/>
        <v>8</v>
      </c>
      <c r="K9" s="8">
        <f t="shared" si="0"/>
        <v>9</v>
      </c>
      <c r="L9" s="8">
        <f t="shared" si="0"/>
        <v>10</v>
      </c>
      <c r="M9" s="8">
        <f t="shared" si="0"/>
        <v>11</v>
      </c>
      <c r="N9" s="8">
        <v>13</v>
      </c>
      <c r="O9" s="8">
        <f t="shared" si="0"/>
        <v>14</v>
      </c>
      <c r="P9" s="8">
        <f t="shared" si="0"/>
        <v>15</v>
      </c>
      <c r="Q9" s="8">
        <f t="shared" si="0"/>
        <v>16</v>
      </c>
    </row>
    <row r="10" spans="1:19" s="10" customFormat="1" ht="28.9" hidden="1" customHeight="1">
      <c r="A10" s="80"/>
      <c r="B10" s="78" t="s">
        <v>26</v>
      </c>
      <c r="C10" s="79" t="e">
        <f t="shared" ref="C10:P10" si="1">C11+C117</f>
        <v>#REF!</v>
      </c>
      <c r="D10" s="79">
        <f t="shared" si="1"/>
        <v>224046612</v>
      </c>
      <c r="E10" s="79">
        <f t="shared" si="1"/>
        <v>3842000</v>
      </c>
      <c r="F10" s="79">
        <f t="shared" si="1"/>
        <v>2081708</v>
      </c>
      <c r="G10" s="79">
        <f t="shared" si="1"/>
        <v>440000</v>
      </c>
      <c r="H10" s="79">
        <f t="shared" si="1"/>
        <v>520000</v>
      </c>
      <c r="I10" s="79">
        <f t="shared" si="1"/>
        <v>3749000</v>
      </c>
      <c r="J10" s="79">
        <f t="shared" si="1"/>
        <v>2360000</v>
      </c>
      <c r="K10" s="79">
        <f t="shared" si="1"/>
        <v>423000</v>
      </c>
      <c r="L10" s="79">
        <f t="shared" si="1"/>
        <v>3333969</v>
      </c>
      <c r="M10" s="79">
        <f t="shared" si="1"/>
        <v>7065524</v>
      </c>
      <c r="N10" s="79">
        <f t="shared" si="1"/>
        <v>138402418</v>
      </c>
      <c r="O10" s="79">
        <f t="shared" si="1"/>
        <v>14834404</v>
      </c>
      <c r="P10" s="79">
        <f t="shared" si="1"/>
        <v>585000</v>
      </c>
    </row>
    <row r="11" spans="1:19" s="17" customFormat="1" ht="28.9" customHeight="1">
      <c r="A11" s="141" t="s">
        <v>5</v>
      </c>
      <c r="B11" s="139" t="s">
        <v>230</v>
      </c>
      <c r="C11" s="140">
        <f>SUM(C12:C116)</f>
        <v>293925261</v>
      </c>
      <c r="D11" s="140">
        <f>SUM(D12:D116)</f>
        <v>220011898</v>
      </c>
      <c r="E11" s="140">
        <f t="shared" ref="E11:Q11" si="2">SUM(E12:E116)</f>
        <v>0</v>
      </c>
      <c r="F11" s="140">
        <f t="shared" si="2"/>
        <v>705000</v>
      </c>
      <c r="G11" s="140">
        <f t="shared" si="2"/>
        <v>440000</v>
      </c>
      <c r="H11" s="140">
        <f t="shared" si="2"/>
        <v>0</v>
      </c>
      <c r="I11" s="140">
        <f t="shared" si="2"/>
        <v>310000</v>
      </c>
      <c r="J11" s="140">
        <f t="shared" si="2"/>
        <v>540000</v>
      </c>
      <c r="K11" s="140">
        <f t="shared" si="2"/>
        <v>150000</v>
      </c>
      <c r="L11" s="140">
        <f t="shared" si="2"/>
        <v>3333969</v>
      </c>
      <c r="M11" s="140">
        <f t="shared" si="2"/>
        <v>7065524</v>
      </c>
      <c r="N11" s="140">
        <f t="shared" si="2"/>
        <v>49664834</v>
      </c>
      <c r="O11" s="140">
        <f t="shared" si="2"/>
        <v>10519036</v>
      </c>
      <c r="P11" s="140">
        <f t="shared" si="2"/>
        <v>585000</v>
      </c>
      <c r="Q11" s="140">
        <f t="shared" si="2"/>
        <v>600000</v>
      </c>
    </row>
    <row r="12" spans="1:19" s="6" customFormat="1" ht="28.9" customHeight="1">
      <c r="A12" s="263">
        <v>1</v>
      </c>
      <c r="B12" s="264" t="s">
        <v>371</v>
      </c>
      <c r="C12" s="79">
        <f>SUM(D12:Q12)</f>
        <v>600000</v>
      </c>
      <c r="D12" s="273">
        <v>0</v>
      </c>
      <c r="E12" s="273">
        <v>0</v>
      </c>
      <c r="F12" s="273">
        <v>600000</v>
      </c>
      <c r="G12" s="273">
        <v>0</v>
      </c>
      <c r="H12" s="273">
        <v>0</v>
      </c>
      <c r="I12" s="273">
        <v>0</v>
      </c>
      <c r="J12" s="273">
        <v>0</v>
      </c>
      <c r="K12" s="273">
        <v>0</v>
      </c>
      <c r="L12" s="273">
        <v>0</v>
      </c>
      <c r="M12" s="273">
        <v>0</v>
      </c>
      <c r="N12" s="273">
        <v>0</v>
      </c>
      <c r="O12" s="273">
        <v>0</v>
      </c>
      <c r="P12" s="273">
        <v>0</v>
      </c>
      <c r="Q12" s="273">
        <v>0</v>
      </c>
      <c r="R12" s="6">
        <v>600000</v>
      </c>
      <c r="S12" s="354">
        <f>C12-R12</f>
        <v>0</v>
      </c>
    </row>
    <row r="13" spans="1:19" s="6" customFormat="1" ht="28.9" customHeight="1">
      <c r="A13" s="263">
        <v>2</v>
      </c>
      <c r="B13" s="264" t="s">
        <v>372</v>
      </c>
      <c r="C13" s="79">
        <f t="shared" ref="C13:C76" si="3">SUM(D13:Q13)</f>
        <v>440000</v>
      </c>
      <c r="D13" s="273">
        <v>0</v>
      </c>
      <c r="E13" s="273">
        <v>0</v>
      </c>
      <c r="F13" s="273">
        <v>0</v>
      </c>
      <c r="G13" s="273">
        <v>440000</v>
      </c>
      <c r="H13" s="273">
        <v>0</v>
      </c>
      <c r="I13" s="273">
        <v>0</v>
      </c>
      <c r="J13" s="273">
        <v>0</v>
      </c>
      <c r="K13" s="273">
        <v>0</v>
      </c>
      <c r="L13" s="273">
        <v>0</v>
      </c>
      <c r="M13" s="273">
        <v>0</v>
      </c>
      <c r="N13" s="273">
        <v>0</v>
      </c>
      <c r="O13" s="273">
        <v>0</v>
      </c>
      <c r="P13" s="273">
        <v>0</v>
      </c>
      <c r="Q13" s="273">
        <v>0</v>
      </c>
      <c r="R13" s="6">
        <v>440000</v>
      </c>
      <c r="S13" s="354">
        <f t="shared" ref="S13:S76" si="4">C13-R13</f>
        <v>0</v>
      </c>
    </row>
    <row r="14" spans="1:19" s="6" customFormat="1" ht="28.9" customHeight="1">
      <c r="A14" s="263">
        <v>3</v>
      </c>
      <c r="B14" s="264" t="s">
        <v>373</v>
      </c>
      <c r="C14" s="79">
        <f t="shared" si="3"/>
        <v>3619654</v>
      </c>
      <c r="D14" s="273">
        <v>3619654</v>
      </c>
      <c r="E14" s="273">
        <v>0</v>
      </c>
      <c r="F14" s="273">
        <v>0</v>
      </c>
      <c r="G14" s="273">
        <v>0</v>
      </c>
      <c r="H14" s="273">
        <v>0</v>
      </c>
      <c r="I14" s="273">
        <v>0</v>
      </c>
      <c r="J14" s="273">
        <v>0</v>
      </c>
      <c r="K14" s="273">
        <v>0</v>
      </c>
      <c r="L14" s="273">
        <v>0</v>
      </c>
      <c r="M14" s="273">
        <v>0</v>
      </c>
      <c r="N14" s="273">
        <v>0</v>
      </c>
      <c r="O14" s="273">
        <v>0</v>
      </c>
      <c r="P14" s="273">
        <v>0</v>
      </c>
      <c r="Q14" s="273">
        <v>0</v>
      </c>
      <c r="R14" s="6">
        <v>3619654</v>
      </c>
      <c r="S14" s="354">
        <f t="shared" si="4"/>
        <v>0</v>
      </c>
    </row>
    <row r="15" spans="1:19" s="6" customFormat="1" ht="28.9" customHeight="1">
      <c r="A15" s="263">
        <v>4</v>
      </c>
      <c r="B15" s="264" t="s">
        <v>374</v>
      </c>
      <c r="C15" s="79">
        <f t="shared" si="3"/>
        <v>3495669</v>
      </c>
      <c r="D15" s="273">
        <v>3495669</v>
      </c>
      <c r="E15" s="273">
        <v>0</v>
      </c>
      <c r="F15" s="273">
        <v>0</v>
      </c>
      <c r="G15" s="273">
        <v>0</v>
      </c>
      <c r="H15" s="273">
        <v>0</v>
      </c>
      <c r="I15" s="273">
        <v>0</v>
      </c>
      <c r="J15" s="273">
        <v>0</v>
      </c>
      <c r="K15" s="273">
        <v>0</v>
      </c>
      <c r="L15" s="273">
        <v>0</v>
      </c>
      <c r="M15" s="273">
        <v>0</v>
      </c>
      <c r="N15" s="273">
        <v>0</v>
      </c>
      <c r="O15" s="273">
        <v>0</v>
      </c>
      <c r="P15" s="273">
        <v>0</v>
      </c>
      <c r="Q15" s="273">
        <v>0</v>
      </c>
      <c r="R15" s="6">
        <v>3495669</v>
      </c>
      <c r="S15" s="354">
        <f t="shared" si="4"/>
        <v>0</v>
      </c>
    </row>
    <row r="16" spans="1:19" s="6" customFormat="1" ht="28.9" customHeight="1">
      <c r="A16" s="263">
        <v>5</v>
      </c>
      <c r="B16" s="264" t="s">
        <v>375</v>
      </c>
      <c r="C16" s="79">
        <f t="shared" si="3"/>
        <v>3787840</v>
      </c>
      <c r="D16" s="273">
        <v>3787840</v>
      </c>
      <c r="E16" s="273">
        <v>0</v>
      </c>
      <c r="F16" s="273">
        <v>0</v>
      </c>
      <c r="G16" s="273">
        <v>0</v>
      </c>
      <c r="H16" s="273">
        <v>0</v>
      </c>
      <c r="I16" s="273">
        <v>0</v>
      </c>
      <c r="J16" s="273">
        <v>0</v>
      </c>
      <c r="K16" s="273">
        <v>0</v>
      </c>
      <c r="L16" s="273">
        <v>0</v>
      </c>
      <c r="M16" s="273">
        <v>0</v>
      </c>
      <c r="N16" s="273">
        <v>0</v>
      </c>
      <c r="O16" s="273">
        <v>0</v>
      </c>
      <c r="P16" s="273">
        <v>0</v>
      </c>
      <c r="Q16" s="273">
        <v>0</v>
      </c>
      <c r="R16" s="6">
        <v>3787840</v>
      </c>
      <c r="S16" s="354">
        <f t="shared" si="4"/>
        <v>0</v>
      </c>
    </row>
    <row r="17" spans="1:19" s="6" customFormat="1" ht="28.9" customHeight="1">
      <c r="A17" s="263">
        <v>6</v>
      </c>
      <c r="B17" s="264" t="s">
        <v>376</v>
      </c>
      <c r="C17" s="79">
        <f t="shared" si="3"/>
        <v>2809038</v>
      </c>
      <c r="D17" s="273">
        <v>2809038</v>
      </c>
      <c r="E17" s="273">
        <v>0</v>
      </c>
      <c r="F17" s="273">
        <v>0</v>
      </c>
      <c r="G17" s="273">
        <v>0</v>
      </c>
      <c r="H17" s="273">
        <v>0</v>
      </c>
      <c r="I17" s="273">
        <v>0</v>
      </c>
      <c r="J17" s="273">
        <v>0</v>
      </c>
      <c r="K17" s="273">
        <v>0</v>
      </c>
      <c r="L17" s="273">
        <v>0</v>
      </c>
      <c r="M17" s="273">
        <v>0</v>
      </c>
      <c r="N17" s="273">
        <v>0</v>
      </c>
      <c r="O17" s="273">
        <v>0</v>
      </c>
      <c r="P17" s="273">
        <v>0</v>
      </c>
      <c r="Q17" s="273">
        <v>0</v>
      </c>
      <c r="R17" s="6">
        <v>2809038</v>
      </c>
      <c r="S17" s="354">
        <f t="shared" si="4"/>
        <v>0</v>
      </c>
    </row>
    <row r="18" spans="1:19" s="6" customFormat="1" ht="28.9" customHeight="1">
      <c r="A18" s="263">
        <v>7</v>
      </c>
      <c r="B18" s="264" t="s">
        <v>377</v>
      </c>
      <c r="C18" s="79">
        <f t="shared" si="3"/>
        <v>2654331</v>
      </c>
      <c r="D18" s="273">
        <v>2654331</v>
      </c>
      <c r="E18" s="273">
        <v>0</v>
      </c>
      <c r="F18" s="273">
        <v>0</v>
      </c>
      <c r="G18" s="273">
        <v>0</v>
      </c>
      <c r="H18" s="273">
        <v>0</v>
      </c>
      <c r="I18" s="273">
        <v>0</v>
      </c>
      <c r="J18" s="273">
        <v>0</v>
      </c>
      <c r="K18" s="273">
        <v>0</v>
      </c>
      <c r="L18" s="273">
        <v>0</v>
      </c>
      <c r="M18" s="273">
        <v>0</v>
      </c>
      <c r="N18" s="273">
        <v>0</v>
      </c>
      <c r="O18" s="273">
        <v>0</v>
      </c>
      <c r="P18" s="273">
        <v>0</v>
      </c>
      <c r="Q18" s="273">
        <v>0</v>
      </c>
      <c r="R18" s="6">
        <v>2654331</v>
      </c>
      <c r="S18" s="354">
        <f t="shared" si="4"/>
        <v>0</v>
      </c>
    </row>
    <row r="19" spans="1:19" s="6" customFormat="1" ht="28.9" customHeight="1">
      <c r="A19" s="263">
        <v>8</v>
      </c>
      <c r="B19" s="264" t="s">
        <v>378</v>
      </c>
      <c r="C19" s="79">
        <f t="shared" si="3"/>
        <v>3384126</v>
      </c>
      <c r="D19" s="273">
        <v>3384126</v>
      </c>
      <c r="E19" s="273">
        <v>0</v>
      </c>
      <c r="F19" s="273">
        <v>0</v>
      </c>
      <c r="G19" s="273">
        <v>0</v>
      </c>
      <c r="H19" s="273">
        <v>0</v>
      </c>
      <c r="I19" s="273">
        <v>0</v>
      </c>
      <c r="J19" s="273">
        <v>0</v>
      </c>
      <c r="K19" s="273">
        <v>0</v>
      </c>
      <c r="L19" s="273">
        <v>0</v>
      </c>
      <c r="M19" s="273">
        <v>0</v>
      </c>
      <c r="N19" s="273">
        <v>0</v>
      </c>
      <c r="O19" s="273">
        <v>0</v>
      </c>
      <c r="P19" s="273">
        <v>0</v>
      </c>
      <c r="Q19" s="273">
        <v>0</v>
      </c>
      <c r="R19" s="6">
        <v>3384126</v>
      </c>
      <c r="S19" s="354">
        <f t="shared" si="4"/>
        <v>0</v>
      </c>
    </row>
    <row r="20" spans="1:19" s="6" customFormat="1" ht="28.9" customHeight="1">
      <c r="A20" s="263">
        <v>9</v>
      </c>
      <c r="B20" s="264" t="s">
        <v>379</v>
      </c>
      <c r="C20" s="79">
        <f t="shared" si="3"/>
        <v>4690213</v>
      </c>
      <c r="D20" s="273">
        <v>4690213</v>
      </c>
      <c r="E20" s="273">
        <v>0</v>
      </c>
      <c r="F20" s="273">
        <v>0</v>
      </c>
      <c r="G20" s="273">
        <v>0</v>
      </c>
      <c r="H20" s="273">
        <v>0</v>
      </c>
      <c r="I20" s="273">
        <v>0</v>
      </c>
      <c r="J20" s="273">
        <v>0</v>
      </c>
      <c r="K20" s="273">
        <v>0</v>
      </c>
      <c r="L20" s="273">
        <v>0</v>
      </c>
      <c r="M20" s="273">
        <v>0</v>
      </c>
      <c r="N20" s="273">
        <v>0</v>
      </c>
      <c r="O20" s="273">
        <v>0</v>
      </c>
      <c r="P20" s="273">
        <v>0</v>
      </c>
      <c r="Q20" s="273">
        <v>0</v>
      </c>
      <c r="R20" s="6">
        <v>4690213</v>
      </c>
      <c r="S20" s="354">
        <f t="shared" si="4"/>
        <v>0</v>
      </c>
    </row>
    <row r="21" spans="1:19" s="6" customFormat="1" ht="28.9" customHeight="1">
      <c r="A21" s="263">
        <v>10</v>
      </c>
      <c r="B21" s="264" t="s">
        <v>380</v>
      </c>
      <c r="C21" s="79">
        <f t="shared" si="3"/>
        <v>4003710</v>
      </c>
      <c r="D21" s="273">
        <v>4003710</v>
      </c>
      <c r="E21" s="273">
        <v>0</v>
      </c>
      <c r="F21" s="273">
        <v>0</v>
      </c>
      <c r="G21" s="273">
        <v>0</v>
      </c>
      <c r="H21" s="273">
        <v>0</v>
      </c>
      <c r="I21" s="273">
        <v>0</v>
      </c>
      <c r="J21" s="273">
        <v>0</v>
      </c>
      <c r="K21" s="273">
        <v>0</v>
      </c>
      <c r="L21" s="273">
        <v>0</v>
      </c>
      <c r="M21" s="273">
        <v>0</v>
      </c>
      <c r="N21" s="273">
        <v>0</v>
      </c>
      <c r="O21" s="273">
        <v>0</v>
      </c>
      <c r="P21" s="273">
        <v>0</v>
      </c>
      <c r="Q21" s="273">
        <v>0</v>
      </c>
      <c r="R21" s="6">
        <v>4003710</v>
      </c>
      <c r="S21" s="354">
        <f t="shared" si="4"/>
        <v>0</v>
      </c>
    </row>
    <row r="22" spans="1:19" s="6" customFormat="1" ht="28.9" customHeight="1">
      <c r="A22" s="263">
        <v>11</v>
      </c>
      <c r="B22" s="264" t="s">
        <v>381</v>
      </c>
      <c r="C22" s="79">
        <f t="shared" si="3"/>
        <v>2240393</v>
      </c>
      <c r="D22" s="273">
        <v>2240393</v>
      </c>
      <c r="E22" s="273">
        <v>0</v>
      </c>
      <c r="F22" s="273">
        <v>0</v>
      </c>
      <c r="G22" s="273">
        <v>0</v>
      </c>
      <c r="H22" s="273">
        <v>0</v>
      </c>
      <c r="I22" s="273">
        <v>0</v>
      </c>
      <c r="J22" s="273">
        <v>0</v>
      </c>
      <c r="K22" s="273">
        <v>0</v>
      </c>
      <c r="L22" s="273">
        <v>0</v>
      </c>
      <c r="M22" s="273">
        <v>0</v>
      </c>
      <c r="N22" s="273">
        <v>0</v>
      </c>
      <c r="O22" s="273">
        <v>0</v>
      </c>
      <c r="P22" s="273">
        <v>0</v>
      </c>
      <c r="Q22" s="273">
        <v>0</v>
      </c>
      <c r="R22" s="6">
        <v>2240393</v>
      </c>
      <c r="S22" s="354">
        <f t="shared" si="4"/>
        <v>0</v>
      </c>
    </row>
    <row r="23" spans="1:19" s="6" customFormat="1" ht="28.9" customHeight="1">
      <c r="A23" s="263">
        <v>12</v>
      </c>
      <c r="B23" s="264" t="s">
        <v>382</v>
      </c>
      <c r="C23" s="79">
        <f t="shared" si="3"/>
        <v>3358554</v>
      </c>
      <c r="D23" s="273">
        <v>3358554</v>
      </c>
      <c r="E23" s="273">
        <v>0</v>
      </c>
      <c r="F23" s="273">
        <v>0</v>
      </c>
      <c r="G23" s="273">
        <v>0</v>
      </c>
      <c r="H23" s="273">
        <v>0</v>
      </c>
      <c r="I23" s="273">
        <v>0</v>
      </c>
      <c r="J23" s="273">
        <v>0</v>
      </c>
      <c r="K23" s="273">
        <v>0</v>
      </c>
      <c r="L23" s="273">
        <v>0</v>
      </c>
      <c r="M23" s="273">
        <v>0</v>
      </c>
      <c r="N23" s="273">
        <v>0</v>
      </c>
      <c r="O23" s="273">
        <v>0</v>
      </c>
      <c r="P23" s="273">
        <v>0</v>
      </c>
      <c r="Q23" s="273">
        <v>0</v>
      </c>
      <c r="R23" s="6">
        <v>3358554</v>
      </c>
      <c r="S23" s="354">
        <f t="shared" si="4"/>
        <v>0</v>
      </c>
    </row>
    <row r="24" spans="1:19" s="6" customFormat="1" ht="28.9" customHeight="1">
      <c r="A24" s="263">
        <v>13</v>
      </c>
      <c r="B24" s="264" t="s">
        <v>383</v>
      </c>
      <c r="C24" s="79">
        <f t="shared" si="3"/>
        <v>3069254</v>
      </c>
      <c r="D24" s="273">
        <v>3069254</v>
      </c>
      <c r="E24" s="273">
        <v>0</v>
      </c>
      <c r="F24" s="273">
        <v>0</v>
      </c>
      <c r="G24" s="273">
        <v>0</v>
      </c>
      <c r="H24" s="273">
        <v>0</v>
      </c>
      <c r="I24" s="273">
        <v>0</v>
      </c>
      <c r="J24" s="273">
        <v>0</v>
      </c>
      <c r="K24" s="273">
        <v>0</v>
      </c>
      <c r="L24" s="273">
        <v>0</v>
      </c>
      <c r="M24" s="273">
        <v>0</v>
      </c>
      <c r="N24" s="273">
        <v>0</v>
      </c>
      <c r="O24" s="273">
        <v>0</v>
      </c>
      <c r="P24" s="273">
        <v>0</v>
      </c>
      <c r="Q24" s="273">
        <v>0</v>
      </c>
      <c r="R24" s="6">
        <v>3069254</v>
      </c>
      <c r="S24" s="354">
        <f t="shared" si="4"/>
        <v>0</v>
      </c>
    </row>
    <row r="25" spans="1:19" s="6" customFormat="1" ht="28.9" customHeight="1">
      <c r="A25" s="263">
        <v>14</v>
      </c>
      <c r="B25" s="264" t="s">
        <v>384</v>
      </c>
      <c r="C25" s="79">
        <f t="shared" si="3"/>
        <v>2403745</v>
      </c>
      <c r="D25" s="273">
        <v>2403745</v>
      </c>
      <c r="E25" s="273">
        <v>0</v>
      </c>
      <c r="F25" s="273">
        <v>0</v>
      </c>
      <c r="G25" s="273">
        <v>0</v>
      </c>
      <c r="H25" s="273">
        <v>0</v>
      </c>
      <c r="I25" s="273">
        <v>0</v>
      </c>
      <c r="J25" s="273">
        <v>0</v>
      </c>
      <c r="K25" s="273">
        <v>0</v>
      </c>
      <c r="L25" s="273">
        <v>0</v>
      </c>
      <c r="M25" s="273">
        <v>0</v>
      </c>
      <c r="N25" s="273">
        <v>0</v>
      </c>
      <c r="O25" s="273">
        <v>0</v>
      </c>
      <c r="P25" s="273">
        <v>0</v>
      </c>
      <c r="Q25" s="273">
        <v>0</v>
      </c>
      <c r="R25" s="6">
        <v>2403745</v>
      </c>
      <c r="S25" s="354">
        <f t="shared" si="4"/>
        <v>0</v>
      </c>
    </row>
    <row r="26" spans="1:19" s="6" customFormat="1" ht="28.9" customHeight="1">
      <c r="A26" s="263">
        <v>15</v>
      </c>
      <c r="B26" s="264" t="s">
        <v>385</v>
      </c>
      <c r="C26" s="79">
        <f t="shared" si="3"/>
        <v>4279139</v>
      </c>
      <c r="D26" s="273">
        <v>4279139</v>
      </c>
      <c r="E26" s="273">
        <v>0</v>
      </c>
      <c r="F26" s="273">
        <v>0</v>
      </c>
      <c r="G26" s="273">
        <v>0</v>
      </c>
      <c r="H26" s="273">
        <v>0</v>
      </c>
      <c r="I26" s="273">
        <v>0</v>
      </c>
      <c r="J26" s="273">
        <v>0</v>
      </c>
      <c r="K26" s="273">
        <v>0</v>
      </c>
      <c r="L26" s="273">
        <v>0</v>
      </c>
      <c r="M26" s="273">
        <v>0</v>
      </c>
      <c r="N26" s="273">
        <v>0</v>
      </c>
      <c r="O26" s="273">
        <v>0</v>
      </c>
      <c r="P26" s="273">
        <v>0</v>
      </c>
      <c r="Q26" s="273">
        <v>0</v>
      </c>
      <c r="R26" s="6">
        <v>4279139</v>
      </c>
      <c r="S26" s="354">
        <f t="shared" si="4"/>
        <v>0</v>
      </c>
    </row>
    <row r="27" spans="1:19" s="6" customFormat="1" ht="28.9" customHeight="1">
      <c r="A27" s="263">
        <v>16</v>
      </c>
      <c r="B27" s="264" t="s">
        <v>386</v>
      </c>
      <c r="C27" s="79">
        <f t="shared" si="3"/>
        <v>5217546</v>
      </c>
      <c r="D27" s="273">
        <v>5217546</v>
      </c>
      <c r="E27" s="273">
        <v>0</v>
      </c>
      <c r="F27" s="273">
        <v>0</v>
      </c>
      <c r="G27" s="273">
        <v>0</v>
      </c>
      <c r="H27" s="273">
        <v>0</v>
      </c>
      <c r="I27" s="273">
        <v>0</v>
      </c>
      <c r="J27" s="273">
        <v>0</v>
      </c>
      <c r="K27" s="273">
        <v>0</v>
      </c>
      <c r="L27" s="273">
        <v>0</v>
      </c>
      <c r="M27" s="273">
        <v>0</v>
      </c>
      <c r="N27" s="273">
        <v>0</v>
      </c>
      <c r="O27" s="273">
        <v>0</v>
      </c>
      <c r="P27" s="273">
        <v>0</v>
      </c>
      <c r="Q27" s="273">
        <v>0</v>
      </c>
      <c r="R27" s="6">
        <v>5217546</v>
      </c>
      <c r="S27" s="354">
        <f t="shared" si="4"/>
        <v>0</v>
      </c>
    </row>
    <row r="28" spans="1:19" s="6" customFormat="1" ht="28.9" customHeight="1">
      <c r="A28" s="263">
        <v>17</v>
      </c>
      <c r="B28" s="264" t="s">
        <v>387</v>
      </c>
      <c r="C28" s="79">
        <f t="shared" si="3"/>
        <v>3470436</v>
      </c>
      <c r="D28" s="273">
        <v>3470436</v>
      </c>
      <c r="E28" s="273">
        <v>0</v>
      </c>
      <c r="F28" s="273">
        <v>0</v>
      </c>
      <c r="G28" s="273">
        <v>0</v>
      </c>
      <c r="H28" s="273">
        <v>0</v>
      </c>
      <c r="I28" s="273">
        <v>0</v>
      </c>
      <c r="J28" s="273">
        <v>0</v>
      </c>
      <c r="K28" s="273">
        <v>0</v>
      </c>
      <c r="L28" s="273">
        <v>0</v>
      </c>
      <c r="M28" s="273">
        <v>0</v>
      </c>
      <c r="N28" s="273">
        <v>0</v>
      </c>
      <c r="O28" s="273">
        <v>0</v>
      </c>
      <c r="P28" s="273">
        <v>0</v>
      </c>
      <c r="Q28" s="273">
        <v>0</v>
      </c>
      <c r="R28" s="6">
        <v>3470436</v>
      </c>
      <c r="S28" s="354">
        <f t="shared" si="4"/>
        <v>0</v>
      </c>
    </row>
    <row r="29" spans="1:19" s="6" customFormat="1" ht="28.9" customHeight="1">
      <c r="A29" s="263">
        <v>18</v>
      </c>
      <c r="B29" s="264" t="s">
        <v>388</v>
      </c>
      <c r="C29" s="79">
        <f t="shared" si="3"/>
        <v>4589725</v>
      </c>
      <c r="D29" s="273">
        <v>4589725</v>
      </c>
      <c r="E29" s="273">
        <v>0</v>
      </c>
      <c r="F29" s="273">
        <v>0</v>
      </c>
      <c r="G29" s="273">
        <v>0</v>
      </c>
      <c r="H29" s="273">
        <v>0</v>
      </c>
      <c r="I29" s="273">
        <v>0</v>
      </c>
      <c r="J29" s="273">
        <v>0</v>
      </c>
      <c r="K29" s="273">
        <v>0</v>
      </c>
      <c r="L29" s="273">
        <v>0</v>
      </c>
      <c r="M29" s="273">
        <v>0</v>
      </c>
      <c r="N29" s="273">
        <v>0</v>
      </c>
      <c r="O29" s="273">
        <v>0</v>
      </c>
      <c r="P29" s="273">
        <v>0</v>
      </c>
      <c r="Q29" s="273">
        <v>0</v>
      </c>
      <c r="R29" s="6">
        <v>4589725</v>
      </c>
      <c r="S29" s="354">
        <f t="shared" si="4"/>
        <v>0</v>
      </c>
    </row>
    <row r="30" spans="1:19" s="6" customFormat="1" ht="28.9" customHeight="1">
      <c r="A30" s="263">
        <v>19</v>
      </c>
      <c r="B30" s="264" t="s">
        <v>389</v>
      </c>
      <c r="C30" s="79">
        <f t="shared" si="3"/>
        <v>3716832</v>
      </c>
      <c r="D30" s="273">
        <v>3716832</v>
      </c>
      <c r="E30" s="273">
        <v>0</v>
      </c>
      <c r="F30" s="273">
        <v>0</v>
      </c>
      <c r="G30" s="273">
        <v>0</v>
      </c>
      <c r="H30" s="273">
        <v>0</v>
      </c>
      <c r="I30" s="273">
        <v>0</v>
      </c>
      <c r="J30" s="273">
        <v>0</v>
      </c>
      <c r="K30" s="273">
        <v>0</v>
      </c>
      <c r="L30" s="273">
        <v>0</v>
      </c>
      <c r="M30" s="273">
        <v>0</v>
      </c>
      <c r="N30" s="273">
        <v>0</v>
      </c>
      <c r="O30" s="273">
        <v>0</v>
      </c>
      <c r="P30" s="273">
        <v>0</v>
      </c>
      <c r="Q30" s="273">
        <v>0</v>
      </c>
      <c r="R30" s="6">
        <v>3716832</v>
      </c>
      <c r="S30" s="354">
        <f t="shared" si="4"/>
        <v>0</v>
      </c>
    </row>
    <row r="31" spans="1:19" s="6" customFormat="1" ht="28.9" customHeight="1">
      <c r="A31" s="263">
        <v>20</v>
      </c>
      <c r="B31" s="264" t="s">
        <v>390</v>
      </c>
      <c r="C31" s="79">
        <f t="shared" si="3"/>
        <v>2144487</v>
      </c>
      <c r="D31" s="273">
        <v>2144487</v>
      </c>
      <c r="E31" s="273">
        <v>0</v>
      </c>
      <c r="F31" s="273">
        <v>0</v>
      </c>
      <c r="G31" s="273">
        <v>0</v>
      </c>
      <c r="H31" s="273">
        <v>0</v>
      </c>
      <c r="I31" s="273">
        <v>0</v>
      </c>
      <c r="J31" s="273">
        <v>0</v>
      </c>
      <c r="K31" s="273">
        <v>0</v>
      </c>
      <c r="L31" s="273">
        <v>0</v>
      </c>
      <c r="M31" s="273">
        <v>0</v>
      </c>
      <c r="N31" s="273">
        <v>0</v>
      </c>
      <c r="O31" s="273">
        <v>0</v>
      </c>
      <c r="P31" s="273">
        <v>0</v>
      </c>
      <c r="Q31" s="273">
        <v>0</v>
      </c>
      <c r="R31" s="6">
        <v>2144487</v>
      </c>
      <c r="S31" s="354">
        <f t="shared" si="4"/>
        <v>0</v>
      </c>
    </row>
    <row r="32" spans="1:19" s="6" customFormat="1" ht="28.9" customHeight="1">
      <c r="A32" s="263">
        <v>21</v>
      </c>
      <c r="B32" s="264" t="s">
        <v>391</v>
      </c>
      <c r="C32" s="79">
        <f t="shared" si="3"/>
        <v>3707333</v>
      </c>
      <c r="D32" s="273">
        <v>3707333</v>
      </c>
      <c r="E32" s="273">
        <v>0</v>
      </c>
      <c r="F32" s="273">
        <v>0</v>
      </c>
      <c r="G32" s="273">
        <v>0</v>
      </c>
      <c r="H32" s="273">
        <v>0</v>
      </c>
      <c r="I32" s="273">
        <v>0</v>
      </c>
      <c r="J32" s="273">
        <v>0</v>
      </c>
      <c r="K32" s="273">
        <v>0</v>
      </c>
      <c r="L32" s="273">
        <v>0</v>
      </c>
      <c r="M32" s="273">
        <v>0</v>
      </c>
      <c r="N32" s="273">
        <v>0</v>
      </c>
      <c r="O32" s="273">
        <v>0</v>
      </c>
      <c r="P32" s="273">
        <v>0</v>
      </c>
      <c r="Q32" s="273">
        <v>0</v>
      </c>
      <c r="R32" s="6">
        <v>3707333</v>
      </c>
      <c r="S32" s="354">
        <f t="shared" si="4"/>
        <v>0</v>
      </c>
    </row>
    <row r="33" spans="1:19" s="6" customFormat="1" ht="28.9" customHeight="1">
      <c r="A33" s="263">
        <v>22</v>
      </c>
      <c r="B33" s="264" t="s">
        <v>392</v>
      </c>
      <c r="C33" s="79">
        <f t="shared" si="3"/>
        <v>2140683</v>
      </c>
      <c r="D33" s="273">
        <v>2140683</v>
      </c>
      <c r="E33" s="273">
        <v>0</v>
      </c>
      <c r="F33" s="273">
        <v>0</v>
      </c>
      <c r="G33" s="273">
        <v>0</v>
      </c>
      <c r="H33" s="273">
        <v>0</v>
      </c>
      <c r="I33" s="273">
        <v>0</v>
      </c>
      <c r="J33" s="273">
        <v>0</v>
      </c>
      <c r="K33" s="273">
        <v>0</v>
      </c>
      <c r="L33" s="273">
        <v>0</v>
      </c>
      <c r="M33" s="273">
        <v>0</v>
      </c>
      <c r="N33" s="273">
        <v>0</v>
      </c>
      <c r="O33" s="273">
        <v>0</v>
      </c>
      <c r="P33" s="273">
        <v>0</v>
      </c>
      <c r="Q33" s="273">
        <v>0</v>
      </c>
      <c r="R33" s="6">
        <v>2140683</v>
      </c>
      <c r="S33" s="354">
        <f t="shared" si="4"/>
        <v>0</v>
      </c>
    </row>
    <row r="34" spans="1:19" s="6" customFormat="1" ht="28.9" customHeight="1">
      <c r="A34" s="263">
        <v>23</v>
      </c>
      <c r="B34" s="264" t="s">
        <v>393</v>
      </c>
      <c r="C34" s="79">
        <f t="shared" si="3"/>
        <v>3301662</v>
      </c>
      <c r="D34" s="273">
        <v>3301662</v>
      </c>
      <c r="E34" s="273">
        <v>0</v>
      </c>
      <c r="F34" s="273">
        <v>0</v>
      </c>
      <c r="G34" s="273">
        <v>0</v>
      </c>
      <c r="H34" s="273">
        <v>0</v>
      </c>
      <c r="I34" s="273">
        <v>0</v>
      </c>
      <c r="J34" s="273">
        <v>0</v>
      </c>
      <c r="K34" s="273">
        <v>0</v>
      </c>
      <c r="L34" s="273">
        <v>0</v>
      </c>
      <c r="M34" s="273">
        <v>0</v>
      </c>
      <c r="N34" s="273">
        <v>0</v>
      </c>
      <c r="O34" s="273">
        <v>0</v>
      </c>
      <c r="P34" s="273">
        <v>0</v>
      </c>
      <c r="Q34" s="273">
        <v>0</v>
      </c>
      <c r="R34" s="6">
        <v>3301662</v>
      </c>
      <c r="S34" s="354">
        <f t="shared" si="4"/>
        <v>0</v>
      </c>
    </row>
    <row r="35" spans="1:19" s="6" customFormat="1" ht="28.9" customHeight="1">
      <c r="A35" s="263">
        <v>24</v>
      </c>
      <c r="B35" s="264" t="s">
        <v>394</v>
      </c>
      <c r="C35" s="79">
        <f t="shared" si="3"/>
        <v>4370032</v>
      </c>
      <c r="D35" s="273">
        <v>4370032</v>
      </c>
      <c r="E35" s="273">
        <v>0</v>
      </c>
      <c r="F35" s="273">
        <v>0</v>
      </c>
      <c r="G35" s="273">
        <v>0</v>
      </c>
      <c r="H35" s="273">
        <v>0</v>
      </c>
      <c r="I35" s="273">
        <v>0</v>
      </c>
      <c r="J35" s="273">
        <v>0</v>
      </c>
      <c r="K35" s="273">
        <v>0</v>
      </c>
      <c r="L35" s="273">
        <v>0</v>
      </c>
      <c r="M35" s="273">
        <v>0</v>
      </c>
      <c r="N35" s="273">
        <v>0</v>
      </c>
      <c r="O35" s="273">
        <v>0</v>
      </c>
      <c r="P35" s="273">
        <v>0</v>
      </c>
      <c r="Q35" s="273">
        <v>0</v>
      </c>
      <c r="R35" s="6">
        <v>4370032</v>
      </c>
      <c r="S35" s="354">
        <f t="shared" si="4"/>
        <v>0</v>
      </c>
    </row>
    <row r="36" spans="1:19" s="6" customFormat="1" ht="28.9" customHeight="1">
      <c r="A36" s="263">
        <v>25</v>
      </c>
      <c r="B36" s="264" t="s">
        <v>395</v>
      </c>
      <c r="C36" s="79">
        <f t="shared" si="3"/>
        <v>4011662</v>
      </c>
      <c r="D36" s="273">
        <v>4011662</v>
      </c>
      <c r="E36" s="273">
        <v>0</v>
      </c>
      <c r="F36" s="273">
        <v>0</v>
      </c>
      <c r="G36" s="273">
        <v>0</v>
      </c>
      <c r="H36" s="273">
        <v>0</v>
      </c>
      <c r="I36" s="273">
        <v>0</v>
      </c>
      <c r="J36" s="273">
        <v>0</v>
      </c>
      <c r="K36" s="273">
        <v>0</v>
      </c>
      <c r="L36" s="273">
        <v>0</v>
      </c>
      <c r="M36" s="273">
        <v>0</v>
      </c>
      <c r="N36" s="273">
        <v>0</v>
      </c>
      <c r="O36" s="273">
        <v>0</v>
      </c>
      <c r="P36" s="273">
        <v>0</v>
      </c>
      <c r="Q36" s="273">
        <v>0</v>
      </c>
      <c r="R36" s="6">
        <v>4011662</v>
      </c>
      <c r="S36" s="354">
        <f t="shared" si="4"/>
        <v>0</v>
      </c>
    </row>
    <row r="37" spans="1:19" s="6" customFormat="1" ht="28.9" customHeight="1">
      <c r="A37" s="263">
        <v>26</v>
      </c>
      <c r="B37" s="264" t="s">
        <v>396</v>
      </c>
      <c r="C37" s="79">
        <f t="shared" si="3"/>
        <v>3200297</v>
      </c>
      <c r="D37" s="273">
        <v>3200297</v>
      </c>
      <c r="E37" s="273">
        <v>0</v>
      </c>
      <c r="F37" s="273">
        <v>0</v>
      </c>
      <c r="G37" s="273">
        <v>0</v>
      </c>
      <c r="H37" s="273">
        <v>0</v>
      </c>
      <c r="I37" s="273">
        <v>0</v>
      </c>
      <c r="J37" s="273">
        <v>0</v>
      </c>
      <c r="K37" s="273">
        <v>0</v>
      </c>
      <c r="L37" s="273">
        <v>0</v>
      </c>
      <c r="M37" s="273">
        <v>0</v>
      </c>
      <c r="N37" s="273">
        <v>0</v>
      </c>
      <c r="O37" s="273">
        <v>0</v>
      </c>
      <c r="P37" s="273">
        <v>0</v>
      </c>
      <c r="Q37" s="273">
        <v>0</v>
      </c>
      <c r="R37" s="6">
        <v>3200297</v>
      </c>
      <c r="S37" s="354">
        <f t="shared" si="4"/>
        <v>0</v>
      </c>
    </row>
    <row r="38" spans="1:19" s="6" customFormat="1" ht="28.9" customHeight="1">
      <c r="A38" s="263">
        <v>27</v>
      </c>
      <c r="B38" s="264" t="s">
        <v>397</v>
      </c>
      <c r="C38" s="79">
        <f t="shared" si="3"/>
        <v>2705622</v>
      </c>
      <c r="D38" s="273">
        <v>2705622</v>
      </c>
      <c r="E38" s="273">
        <v>0</v>
      </c>
      <c r="F38" s="273">
        <v>0</v>
      </c>
      <c r="G38" s="273">
        <v>0</v>
      </c>
      <c r="H38" s="273">
        <v>0</v>
      </c>
      <c r="I38" s="273">
        <v>0</v>
      </c>
      <c r="J38" s="273">
        <v>0</v>
      </c>
      <c r="K38" s="273">
        <v>0</v>
      </c>
      <c r="L38" s="273">
        <v>0</v>
      </c>
      <c r="M38" s="273">
        <v>0</v>
      </c>
      <c r="N38" s="273">
        <v>0</v>
      </c>
      <c r="O38" s="273">
        <v>0</v>
      </c>
      <c r="P38" s="273">
        <v>0</v>
      </c>
      <c r="Q38" s="273">
        <v>0</v>
      </c>
      <c r="R38" s="6">
        <v>2705622</v>
      </c>
      <c r="S38" s="354">
        <f t="shared" si="4"/>
        <v>0</v>
      </c>
    </row>
    <row r="39" spans="1:19" s="6" customFormat="1" ht="28.9" customHeight="1">
      <c r="A39" s="263">
        <v>28</v>
      </c>
      <c r="B39" s="264" t="s">
        <v>398</v>
      </c>
      <c r="C39" s="79">
        <f t="shared" si="3"/>
        <v>3337138</v>
      </c>
      <c r="D39" s="273">
        <v>3337138</v>
      </c>
      <c r="E39" s="273">
        <v>0</v>
      </c>
      <c r="F39" s="273">
        <v>0</v>
      </c>
      <c r="G39" s="273">
        <v>0</v>
      </c>
      <c r="H39" s="273">
        <v>0</v>
      </c>
      <c r="I39" s="273">
        <v>0</v>
      </c>
      <c r="J39" s="273">
        <v>0</v>
      </c>
      <c r="K39" s="273">
        <v>0</v>
      </c>
      <c r="L39" s="273">
        <v>0</v>
      </c>
      <c r="M39" s="273">
        <v>0</v>
      </c>
      <c r="N39" s="273">
        <v>0</v>
      </c>
      <c r="O39" s="273">
        <v>0</v>
      </c>
      <c r="P39" s="273">
        <v>0</v>
      </c>
      <c r="Q39" s="273">
        <v>0</v>
      </c>
      <c r="R39" s="6">
        <v>3337138</v>
      </c>
      <c r="S39" s="354">
        <f t="shared" si="4"/>
        <v>0</v>
      </c>
    </row>
    <row r="40" spans="1:19" s="6" customFormat="1" ht="28.9" customHeight="1">
      <c r="A40" s="263">
        <v>29</v>
      </c>
      <c r="B40" s="264" t="s">
        <v>399</v>
      </c>
      <c r="C40" s="79">
        <f t="shared" si="3"/>
        <v>3756633</v>
      </c>
      <c r="D40" s="273">
        <v>3756633</v>
      </c>
      <c r="E40" s="273">
        <v>0</v>
      </c>
      <c r="F40" s="273">
        <v>0</v>
      </c>
      <c r="G40" s="273">
        <v>0</v>
      </c>
      <c r="H40" s="273">
        <v>0</v>
      </c>
      <c r="I40" s="273">
        <v>0</v>
      </c>
      <c r="J40" s="273">
        <v>0</v>
      </c>
      <c r="K40" s="273">
        <v>0</v>
      </c>
      <c r="L40" s="273">
        <v>0</v>
      </c>
      <c r="M40" s="273">
        <v>0</v>
      </c>
      <c r="N40" s="273">
        <v>0</v>
      </c>
      <c r="O40" s="273">
        <v>0</v>
      </c>
      <c r="P40" s="273">
        <v>0</v>
      </c>
      <c r="Q40" s="273">
        <v>0</v>
      </c>
      <c r="R40" s="6">
        <v>3756633</v>
      </c>
      <c r="S40" s="354">
        <f t="shared" si="4"/>
        <v>0</v>
      </c>
    </row>
    <row r="41" spans="1:19" s="6" customFormat="1" ht="28.9" customHeight="1">
      <c r="A41" s="263">
        <v>30</v>
      </c>
      <c r="B41" s="264" t="s">
        <v>400</v>
      </c>
      <c r="C41" s="79">
        <f t="shared" si="3"/>
        <v>3161234</v>
      </c>
      <c r="D41" s="273">
        <v>3161234</v>
      </c>
      <c r="E41" s="273">
        <v>0</v>
      </c>
      <c r="F41" s="273">
        <v>0</v>
      </c>
      <c r="G41" s="273">
        <v>0</v>
      </c>
      <c r="H41" s="273">
        <v>0</v>
      </c>
      <c r="I41" s="273">
        <v>0</v>
      </c>
      <c r="J41" s="273">
        <v>0</v>
      </c>
      <c r="K41" s="273">
        <v>0</v>
      </c>
      <c r="L41" s="273">
        <v>0</v>
      </c>
      <c r="M41" s="273">
        <v>0</v>
      </c>
      <c r="N41" s="273">
        <v>0</v>
      </c>
      <c r="O41" s="273">
        <v>0</v>
      </c>
      <c r="P41" s="273">
        <v>0</v>
      </c>
      <c r="Q41" s="273">
        <v>0</v>
      </c>
      <c r="R41" s="6">
        <v>3161234</v>
      </c>
      <c r="S41" s="354">
        <f t="shared" si="4"/>
        <v>0</v>
      </c>
    </row>
    <row r="42" spans="1:19" s="6" customFormat="1" ht="28.9" customHeight="1">
      <c r="A42" s="263">
        <v>31</v>
      </c>
      <c r="B42" s="264" t="s">
        <v>401</v>
      </c>
      <c r="C42" s="79">
        <f t="shared" si="3"/>
        <v>2439431</v>
      </c>
      <c r="D42" s="273">
        <v>2439431</v>
      </c>
      <c r="E42" s="273">
        <v>0</v>
      </c>
      <c r="F42" s="273">
        <v>0</v>
      </c>
      <c r="G42" s="273">
        <v>0</v>
      </c>
      <c r="H42" s="273">
        <v>0</v>
      </c>
      <c r="I42" s="273">
        <v>0</v>
      </c>
      <c r="J42" s="273">
        <v>0</v>
      </c>
      <c r="K42" s="273">
        <v>0</v>
      </c>
      <c r="L42" s="273">
        <v>0</v>
      </c>
      <c r="M42" s="273">
        <v>0</v>
      </c>
      <c r="N42" s="273">
        <v>0</v>
      </c>
      <c r="O42" s="273">
        <v>0</v>
      </c>
      <c r="P42" s="273">
        <v>0</v>
      </c>
      <c r="Q42" s="273">
        <v>0</v>
      </c>
      <c r="R42" s="6">
        <v>2439431</v>
      </c>
      <c r="S42" s="354">
        <f t="shared" si="4"/>
        <v>0</v>
      </c>
    </row>
    <row r="43" spans="1:19" s="6" customFormat="1" ht="28.9" customHeight="1">
      <c r="A43" s="263">
        <v>32</v>
      </c>
      <c r="B43" s="264" t="s">
        <v>402</v>
      </c>
      <c r="C43" s="79">
        <f t="shared" si="3"/>
        <v>4008426</v>
      </c>
      <c r="D43" s="273">
        <v>4008426</v>
      </c>
      <c r="E43" s="273">
        <v>0</v>
      </c>
      <c r="F43" s="273">
        <v>0</v>
      </c>
      <c r="G43" s="273">
        <v>0</v>
      </c>
      <c r="H43" s="273">
        <v>0</v>
      </c>
      <c r="I43" s="273">
        <v>0</v>
      </c>
      <c r="J43" s="273">
        <v>0</v>
      </c>
      <c r="K43" s="273">
        <v>0</v>
      </c>
      <c r="L43" s="273">
        <v>0</v>
      </c>
      <c r="M43" s="273">
        <v>0</v>
      </c>
      <c r="N43" s="273">
        <v>0</v>
      </c>
      <c r="O43" s="273">
        <v>0</v>
      </c>
      <c r="P43" s="273">
        <v>0</v>
      </c>
      <c r="Q43" s="273">
        <v>0</v>
      </c>
      <c r="R43" s="6">
        <v>4008426</v>
      </c>
      <c r="S43" s="354">
        <f t="shared" si="4"/>
        <v>0</v>
      </c>
    </row>
    <row r="44" spans="1:19" s="6" customFormat="1" ht="28.9" customHeight="1">
      <c r="A44" s="263">
        <v>33</v>
      </c>
      <c r="B44" s="264" t="s">
        <v>403</v>
      </c>
      <c r="C44" s="79">
        <f t="shared" si="3"/>
        <v>3675129</v>
      </c>
      <c r="D44" s="273">
        <v>3675129</v>
      </c>
      <c r="E44" s="273">
        <v>0</v>
      </c>
      <c r="F44" s="273">
        <v>0</v>
      </c>
      <c r="G44" s="273">
        <v>0</v>
      </c>
      <c r="H44" s="273">
        <v>0</v>
      </c>
      <c r="I44" s="273">
        <v>0</v>
      </c>
      <c r="J44" s="273">
        <v>0</v>
      </c>
      <c r="K44" s="273">
        <v>0</v>
      </c>
      <c r="L44" s="273">
        <v>0</v>
      </c>
      <c r="M44" s="273">
        <v>0</v>
      </c>
      <c r="N44" s="273">
        <v>0</v>
      </c>
      <c r="O44" s="273">
        <v>0</v>
      </c>
      <c r="P44" s="273">
        <v>0</v>
      </c>
      <c r="Q44" s="273">
        <v>0</v>
      </c>
      <c r="R44" s="6">
        <v>3675129</v>
      </c>
      <c r="S44" s="354">
        <f t="shared" si="4"/>
        <v>0</v>
      </c>
    </row>
    <row r="45" spans="1:19" s="6" customFormat="1" ht="28.9" customHeight="1">
      <c r="A45" s="263">
        <v>34</v>
      </c>
      <c r="B45" s="264" t="s">
        <v>404</v>
      </c>
      <c r="C45" s="79">
        <f t="shared" si="3"/>
        <v>5154427</v>
      </c>
      <c r="D45" s="273">
        <v>5154427</v>
      </c>
      <c r="E45" s="273">
        <v>0</v>
      </c>
      <c r="F45" s="273">
        <v>0</v>
      </c>
      <c r="G45" s="273">
        <v>0</v>
      </c>
      <c r="H45" s="273">
        <v>0</v>
      </c>
      <c r="I45" s="273">
        <v>0</v>
      </c>
      <c r="J45" s="273">
        <v>0</v>
      </c>
      <c r="K45" s="273">
        <v>0</v>
      </c>
      <c r="L45" s="273">
        <v>0</v>
      </c>
      <c r="M45" s="273">
        <v>0</v>
      </c>
      <c r="N45" s="273">
        <v>0</v>
      </c>
      <c r="O45" s="273">
        <v>0</v>
      </c>
      <c r="P45" s="273">
        <v>0</v>
      </c>
      <c r="Q45" s="273">
        <v>0</v>
      </c>
      <c r="R45" s="6">
        <v>5154427</v>
      </c>
      <c r="S45" s="354">
        <f t="shared" si="4"/>
        <v>0</v>
      </c>
    </row>
    <row r="46" spans="1:19" s="6" customFormat="1" ht="28.9" customHeight="1">
      <c r="A46" s="263">
        <v>35</v>
      </c>
      <c r="B46" s="264" t="s">
        <v>405</v>
      </c>
      <c r="C46" s="79">
        <f t="shared" si="3"/>
        <v>4663725</v>
      </c>
      <c r="D46" s="273">
        <v>4663725</v>
      </c>
      <c r="E46" s="273">
        <v>0</v>
      </c>
      <c r="F46" s="273">
        <v>0</v>
      </c>
      <c r="G46" s="273">
        <v>0</v>
      </c>
      <c r="H46" s="273">
        <v>0</v>
      </c>
      <c r="I46" s="273">
        <v>0</v>
      </c>
      <c r="J46" s="273">
        <v>0</v>
      </c>
      <c r="K46" s="273">
        <v>0</v>
      </c>
      <c r="L46" s="273">
        <v>0</v>
      </c>
      <c r="M46" s="273">
        <v>0</v>
      </c>
      <c r="N46" s="273">
        <v>0</v>
      </c>
      <c r="O46" s="273">
        <v>0</v>
      </c>
      <c r="P46" s="273">
        <v>0</v>
      </c>
      <c r="Q46" s="273">
        <v>0</v>
      </c>
      <c r="R46" s="6">
        <v>4663725</v>
      </c>
      <c r="S46" s="354">
        <f t="shared" si="4"/>
        <v>0</v>
      </c>
    </row>
    <row r="47" spans="1:19" s="6" customFormat="1" ht="28.9" customHeight="1">
      <c r="A47" s="263">
        <v>36</v>
      </c>
      <c r="B47" s="264" t="s">
        <v>406</v>
      </c>
      <c r="C47" s="79">
        <f t="shared" si="3"/>
        <v>5673324</v>
      </c>
      <c r="D47" s="273">
        <v>5673324</v>
      </c>
      <c r="E47" s="273">
        <v>0</v>
      </c>
      <c r="F47" s="273">
        <v>0</v>
      </c>
      <c r="G47" s="273">
        <v>0</v>
      </c>
      <c r="H47" s="273">
        <v>0</v>
      </c>
      <c r="I47" s="273">
        <v>0</v>
      </c>
      <c r="J47" s="273">
        <v>0</v>
      </c>
      <c r="K47" s="273">
        <v>0</v>
      </c>
      <c r="L47" s="273">
        <v>0</v>
      </c>
      <c r="M47" s="273">
        <v>0</v>
      </c>
      <c r="N47" s="273">
        <v>0</v>
      </c>
      <c r="O47" s="273">
        <v>0</v>
      </c>
      <c r="P47" s="273">
        <v>0</v>
      </c>
      <c r="Q47" s="273">
        <v>0</v>
      </c>
      <c r="R47" s="6">
        <v>5673324</v>
      </c>
      <c r="S47" s="354">
        <f t="shared" si="4"/>
        <v>0</v>
      </c>
    </row>
    <row r="48" spans="1:19" s="6" customFormat="1" ht="28.9" customHeight="1">
      <c r="A48" s="263">
        <v>37</v>
      </c>
      <c r="B48" s="264" t="s">
        <v>407</v>
      </c>
      <c r="C48" s="79">
        <f t="shared" si="3"/>
        <v>3714781</v>
      </c>
      <c r="D48" s="273">
        <v>3714781</v>
      </c>
      <c r="E48" s="273">
        <v>0</v>
      </c>
      <c r="F48" s="273">
        <v>0</v>
      </c>
      <c r="G48" s="273">
        <v>0</v>
      </c>
      <c r="H48" s="273">
        <v>0</v>
      </c>
      <c r="I48" s="273">
        <v>0</v>
      </c>
      <c r="J48" s="273">
        <v>0</v>
      </c>
      <c r="K48" s="273">
        <v>0</v>
      </c>
      <c r="L48" s="273">
        <v>0</v>
      </c>
      <c r="M48" s="273">
        <v>0</v>
      </c>
      <c r="N48" s="273">
        <v>0</v>
      </c>
      <c r="O48" s="273">
        <v>0</v>
      </c>
      <c r="P48" s="273">
        <v>0</v>
      </c>
      <c r="Q48" s="273">
        <v>0</v>
      </c>
      <c r="R48" s="6">
        <v>3714781</v>
      </c>
      <c r="S48" s="354">
        <f t="shared" si="4"/>
        <v>0</v>
      </c>
    </row>
    <row r="49" spans="1:19" s="6" customFormat="1" ht="28.9" customHeight="1">
      <c r="A49" s="263">
        <v>38</v>
      </c>
      <c r="B49" s="264" t="s">
        <v>408</v>
      </c>
      <c r="C49" s="79">
        <f t="shared" si="3"/>
        <v>2311735</v>
      </c>
      <c r="D49" s="273">
        <v>2311735</v>
      </c>
      <c r="E49" s="273">
        <v>0</v>
      </c>
      <c r="F49" s="273">
        <v>0</v>
      </c>
      <c r="G49" s="273">
        <v>0</v>
      </c>
      <c r="H49" s="273">
        <v>0</v>
      </c>
      <c r="I49" s="273">
        <v>0</v>
      </c>
      <c r="J49" s="273">
        <v>0</v>
      </c>
      <c r="K49" s="273">
        <v>0</v>
      </c>
      <c r="L49" s="273">
        <v>0</v>
      </c>
      <c r="M49" s="273">
        <v>0</v>
      </c>
      <c r="N49" s="273">
        <v>0</v>
      </c>
      <c r="O49" s="273">
        <v>0</v>
      </c>
      <c r="P49" s="273">
        <v>0</v>
      </c>
      <c r="Q49" s="273">
        <v>0</v>
      </c>
      <c r="R49" s="6">
        <v>2311735</v>
      </c>
      <c r="S49" s="354">
        <f t="shared" si="4"/>
        <v>0</v>
      </c>
    </row>
    <row r="50" spans="1:19" s="6" customFormat="1" ht="28.9" customHeight="1">
      <c r="A50" s="263">
        <v>39</v>
      </c>
      <c r="B50" s="264" t="s">
        <v>409</v>
      </c>
      <c r="C50" s="79">
        <f t="shared" si="3"/>
        <v>3820924</v>
      </c>
      <c r="D50" s="273">
        <v>3820924</v>
      </c>
      <c r="E50" s="273">
        <v>0</v>
      </c>
      <c r="F50" s="273">
        <v>0</v>
      </c>
      <c r="G50" s="273">
        <v>0</v>
      </c>
      <c r="H50" s="273">
        <v>0</v>
      </c>
      <c r="I50" s="273">
        <v>0</v>
      </c>
      <c r="J50" s="273">
        <v>0</v>
      </c>
      <c r="K50" s="273">
        <v>0</v>
      </c>
      <c r="L50" s="273">
        <v>0</v>
      </c>
      <c r="M50" s="273">
        <v>0</v>
      </c>
      <c r="N50" s="273">
        <v>0</v>
      </c>
      <c r="O50" s="273">
        <v>0</v>
      </c>
      <c r="P50" s="273">
        <v>0</v>
      </c>
      <c r="Q50" s="273">
        <v>0</v>
      </c>
      <c r="R50" s="6">
        <v>3820924</v>
      </c>
      <c r="S50" s="354">
        <f t="shared" si="4"/>
        <v>0</v>
      </c>
    </row>
    <row r="51" spans="1:19" s="6" customFormat="1" ht="28.9" customHeight="1">
      <c r="A51" s="263">
        <v>40</v>
      </c>
      <c r="B51" s="264" t="s">
        <v>410</v>
      </c>
      <c r="C51" s="79">
        <f t="shared" si="3"/>
        <v>2082723</v>
      </c>
      <c r="D51" s="273">
        <v>2082723</v>
      </c>
      <c r="E51" s="273">
        <v>0</v>
      </c>
      <c r="F51" s="273">
        <v>0</v>
      </c>
      <c r="G51" s="273">
        <v>0</v>
      </c>
      <c r="H51" s="273">
        <v>0</v>
      </c>
      <c r="I51" s="273">
        <v>0</v>
      </c>
      <c r="J51" s="273">
        <v>0</v>
      </c>
      <c r="K51" s="273">
        <v>0</v>
      </c>
      <c r="L51" s="273">
        <v>0</v>
      </c>
      <c r="M51" s="273">
        <v>0</v>
      </c>
      <c r="N51" s="273">
        <v>0</v>
      </c>
      <c r="O51" s="273">
        <v>0</v>
      </c>
      <c r="P51" s="273">
        <v>0</v>
      </c>
      <c r="Q51" s="273">
        <v>0</v>
      </c>
      <c r="R51" s="6">
        <v>2082723</v>
      </c>
      <c r="S51" s="354">
        <f t="shared" si="4"/>
        <v>0</v>
      </c>
    </row>
    <row r="52" spans="1:19" s="6" customFormat="1" ht="28.9" customHeight="1">
      <c r="A52" s="263">
        <v>41</v>
      </c>
      <c r="B52" s="264" t="s">
        <v>411</v>
      </c>
      <c r="C52" s="79">
        <f t="shared" si="3"/>
        <v>4550743</v>
      </c>
      <c r="D52" s="273">
        <v>4550743</v>
      </c>
      <c r="E52" s="273">
        <v>0</v>
      </c>
      <c r="F52" s="273">
        <v>0</v>
      </c>
      <c r="G52" s="273">
        <v>0</v>
      </c>
      <c r="H52" s="273">
        <v>0</v>
      </c>
      <c r="I52" s="273">
        <v>0</v>
      </c>
      <c r="J52" s="273">
        <v>0</v>
      </c>
      <c r="K52" s="273">
        <v>0</v>
      </c>
      <c r="L52" s="273">
        <v>0</v>
      </c>
      <c r="M52" s="273">
        <v>0</v>
      </c>
      <c r="N52" s="273">
        <v>0</v>
      </c>
      <c r="O52" s="273">
        <v>0</v>
      </c>
      <c r="P52" s="273">
        <v>0</v>
      </c>
      <c r="Q52" s="273">
        <v>0</v>
      </c>
      <c r="R52" s="6">
        <v>4550743</v>
      </c>
      <c r="S52" s="354">
        <f t="shared" si="4"/>
        <v>0</v>
      </c>
    </row>
    <row r="53" spans="1:19" s="6" customFormat="1" ht="28.9" customHeight="1">
      <c r="A53" s="263">
        <v>42</v>
      </c>
      <c r="B53" s="264" t="s">
        <v>412</v>
      </c>
      <c r="C53" s="79">
        <f t="shared" si="3"/>
        <v>8460066</v>
      </c>
      <c r="D53" s="273">
        <v>8460066</v>
      </c>
      <c r="E53" s="273">
        <v>0</v>
      </c>
      <c r="F53" s="273">
        <v>0</v>
      </c>
      <c r="G53" s="273">
        <v>0</v>
      </c>
      <c r="H53" s="273">
        <v>0</v>
      </c>
      <c r="I53" s="273">
        <v>0</v>
      </c>
      <c r="J53" s="273">
        <v>0</v>
      </c>
      <c r="K53" s="273">
        <v>0</v>
      </c>
      <c r="L53" s="273">
        <v>0</v>
      </c>
      <c r="M53" s="273">
        <v>0</v>
      </c>
      <c r="N53" s="273">
        <v>0</v>
      </c>
      <c r="O53" s="273">
        <v>0</v>
      </c>
      <c r="P53" s="273">
        <v>0</v>
      </c>
      <c r="Q53" s="273">
        <v>0</v>
      </c>
      <c r="R53" s="6">
        <v>8460066</v>
      </c>
      <c r="S53" s="354">
        <f t="shared" si="4"/>
        <v>0</v>
      </c>
    </row>
    <row r="54" spans="1:19" s="6" customFormat="1" ht="28.9" customHeight="1">
      <c r="A54" s="263">
        <v>43</v>
      </c>
      <c r="B54" s="264" t="s">
        <v>413</v>
      </c>
      <c r="C54" s="79">
        <f t="shared" si="3"/>
        <v>4019477</v>
      </c>
      <c r="D54" s="273">
        <v>4019477</v>
      </c>
      <c r="E54" s="273">
        <v>0</v>
      </c>
      <c r="F54" s="273">
        <v>0</v>
      </c>
      <c r="G54" s="273">
        <v>0</v>
      </c>
      <c r="H54" s="273">
        <v>0</v>
      </c>
      <c r="I54" s="273">
        <v>0</v>
      </c>
      <c r="J54" s="273">
        <v>0</v>
      </c>
      <c r="K54" s="273">
        <v>0</v>
      </c>
      <c r="L54" s="273">
        <v>0</v>
      </c>
      <c r="M54" s="273">
        <v>0</v>
      </c>
      <c r="N54" s="273">
        <v>0</v>
      </c>
      <c r="O54" s="273">
        <v>0</v>
      </c>
      <c r="P54" s="273">
        <v>0</v>
      </c>
      <c r="Q54" s="273">
        <v>0</v>
      </c>
      <c r="R54" s="6">
        <v>4019477</v>
      </c>
      <c r="S54" s="354">
        <f t="shared" si="4"/>
        <v>0</v>
      </c>
    </row>
    <row r="55" spans="1:19" s="6" customFormat="1" ht="28.9" customHeight="1">
      <c r="A55" s="263">
        <v>44</v>
      </c>
      <c r="B55" s="264" t="s">
        <v>414</v>
      </c>
      <c r="C55" s="79">
        <f t="shared" si="3"/>
        <v>7125948</v>
      </c>
      <c r="D55" s="273">
        <v>7125948</v>
      </c>
      <c r="E55" s="273">
        <v>0</v>
      </c>
      <c r="F55" s="273">
        <v>0</v>
      </c>
      <c r="G55" s="273">
        <v>0</v>
      </c>
      <c r="H55" s="273">
        <v>0</v>
      </c>
      <c r="I55" s="273">
        <v>0</v>
      </c>
      <c r="J55" s="273">
        <v>0</v>
      </c>
      <c r="K55" s="273">
        <v>0</v>
      </c>
      <c r="L55" s="273">
        <v>0</v>
      </c>
      <c r="M55" s="273">
        <v>0</v>
      </c>
      <c r="N55" s="273">
        <v>0</v>
      </c>
      <c r="O55" s="273">
        <v>0</v>
      </c>
      <c r="P55" s="273">
        <v>0</v>
      </c>
      <c r="Q55" s="273">
        <v>0</v>
      </c>
      <c r="R55" s="6">
        <v>7125948</v>
      </c>
      <c r="S55" s="354">
        <f t="shared" si="4"/>
        <v>0</v>
      </c>
    </row>
    <row r="56" spans="1:19" s="6" customFormat="1" ht="28.9" customHeight="1">
      <c r="A56" s="263">
        <v>45</v>
      </c>
      <c r="B56" s="264" t="s">
        <v>415</v>
      </c>
      <c r="C56" s="79">
        <f t="shared" si="3"/>
        <v>3867683</v>
      </c>
      <c r="D56" s="273">
        <v>3867683</v>
      </c>
      <c r="E56" s="273">
        <v>0</v>
      </c>
      <c r="F56" s="273">
        <v>0</v>
      </c>
      <c r="G56" s="273">
        <v>0</v>
      </c>
      <c r="H56" s="273">
        <v>0</v>
      </c>
      <c r="I56" s="273">
        <v>0</v>
      </c>
      <c r="J56" s="273">
        <v>0</v>
      </c>
      <c r="K56" s="273">
        <v>0</v>
      </c>
      <c r="L56" s="273">
        <v>0</v>
      </c>
      <c r="M56" s="273">
        <v>0</v>
      </c>
      <c r="N56" s="273">
        <v>0</v>
      </c>
      <c r="O56" s="273">
        <v>0</v>
      </c>
      <c r="P56" s="273">
        <v>0</v>
      </c>
      <c r="Q56" s="273">
        <v>0</v>
      </c>
      <c r="R56" s="6">
        <v>3867683</v>
      </c>
      <c r="S56" s="354">
        <f t="shared" si="4"/>
        <v>0</v>
      </c>
    </row>
    <row r="57" spans="1:19" s="6" customFormat="1" ht="28.9" customHeight="1">
      <c r="A57" s="263">
        <v>46</v>
      </c>
      <c r="B57" s="264" t="s">
        <v>416</v>
      </c>
      <c r="C57" s="79">
        <f t="shared" si="3"/>
        <v>5761347</v>
      </c>
      <c r="D57" s="273">
        <v>5761347</v>
      </c>
      <c r="E57" s="273">
        <v>0</v>
      </c>
      <c r="F57" s="273">
        <v>0</v>
      </c>
      <c r="G57" s="273">
        <v>0</v>
      </c>
      <c r="H57" s="273">
        <v>0</v>
      </c>
      <c r="I57" s="273">
        <v>0</v>
      </c>
      <c r="J57" s="273">
        <v>0</v>
      </c>
      <c r="K57" s="273">
        <v>0</v>
      </c>
      <c r="L57" s="273">
        <v>0</v>
      </c>
      <c r="M57" s="273">
        <v>0</v>
      </c>
      <c r="N57" s="273">
        <v>0</v>
      </c>
      <c r="O57" s="273">
        <v>0</v>
      </c>
      <c r="P57" s="273">
        <v>0</v>
      </c>
      <c r="Q57" s="273">
        <v>0</v>
      </c>
      <c r="R57" s="6">
        <v>5761347</v>
      </c>
      <c r="S57" s="354">
        <f t="shared" si="4"/>
        <v>0</v>
      </c>
    </row>
    <row r="58" spans="1:19" s="6" customFormat="1" ht="28.9" customHeight="1">
      <c r="A58" s="263">
        <v>47</v>
      </c>
      <c r="B58" s="264" t="s">
        <v>417</v>
      </c>
      <c r="C58" s="79">
        <f t="shared" si="3"/>
        <v>5517008</v>
      </c>
      <c r="D58" s="273">
        <v>5517008</v>
      </c>
      <c r="E58" s="273">
        <v>0</v>
      </c>
      <c r="F58" s="273">
        <v>0</v>
      </c>
      <c r="G58" s="273">
        <v>0</v>
      </c>
      <c r="H58" s="273">
        <v>0</v>
      </c>
      <c r="I58" s="273">
        <v>0</v>
      </c>
      <c r="J58" s="273">
        <v>0</v>
      </c>
      <c r="K58" s="273">
        <v>0</v>
      </c>
      <c r="L58" s="273">
        <v>0</v>
      </c>
      <c r="M58" s="273">
        <v>0</v>
      </c>
      <c r="N58" s="273">
        <v>0</v>
      </c>
      <c r="O58" s="273">
        <v>0</v>
      </c>
      <c r="P58" s="273">
        <v>0</v>
      </c>
      <c r="Q58" s="273">
        <v>0</v>
      </c>
      <c r="R58" s="6">
        <v>5517008</v>
      </c>
      <c r="S58" s="354">
        <f t="shared" si="4"/>
        <v>0</v>
      </c>
    </row>
    <row r="59" spans="1:19" s="6" customFormat="1" ht="28.9" customHeight="1">
      <c r="A59" s="263">
        <v>48</v>
      </c>
      <c r="B59" s="264" t="s">
        <v>418</v>
      </c>
      <c r="C59" s="79">
        <f t="shared" si="3"/>
        <v>5397906</v>
      </c>
      <c r="D59" s="273">
        <v>5397906</v>
      </c>
      <c r="E59" s="273">
        <v>0</v>
      </c>
      <c r="F59" s="273">
        <v>0</v>
      </c>
      <c r="G59" s="273">
        <v>0</v>
      </c>
      <c r="H59" s="273">
        <v>0</v>
      </c>
      <c r="I59" s="273">
        <v>0</v>
      </c>
      <c r="J59" s="273">
        <v>0</v>
      </c>
      <c r="K59" s="273">
        <v>0</v>
      </c>
      <c r="L59" s="273">
        <v>0</v>
      </c>
      <c r="M59" s="273">
        <v>0</v>
      </c>
      <c r="N59" s="273">
        <v>0</v>
      </c>
      <c r="O59" s="273">
        <v>0</v>
      </c>
      <c r="P59" s="273">
        <v>0</v>
      </c>
      <c r="Q59" s="273">
        <v>0</v>
      </c>
      <c r="R59" s="6">
        <v>5397906</v>
      </c>
      <c r="S59" s="354">
        <f t="shared" si="4"/>
        <v>0</v>
      </c>
    </row>
    <row r="60" spans="1:19" s="6" customFormat="1" ht="28.9" customHeight="1">
      <c r="A60" s="263">
        <v>49</v>
      </c>
      <c r="B60" s="264" t="s">
        <v>419</v>
      </c>
      <c r="C60" s="79">
        <f t="shared" si="3"/>
        <v>9909976</v>
      </c>
      <c r="D60" s="273">
        <v>9909976</v>
      </c>
      <c r="E60" s="273">
        <v>0</v>
      </c>
      <c r="F60" s="273">
        <v>0</v>
      </c>
      <c r="G60" s="273">
        <v>0</v>
      </c>
      <c r="H60" s="273">
        <v>0</v>
      </c>
      <c r="I60" s="273">
        <v>0</v>
      </c>
      <c r="J60" s="273">
        <v>0</v>
      </c>
      <c r="K60" s="273">
        <v>0</v>
      </c>
      <c r="L60" s="273">
        <v>0</v>
      </c>
      <c r="M60" s="273">
        <v>0</v>
      </c>
      <c r="N60" s="273">
        <v>0</v>
      </c>
      <c r="O60" s="273">
        <v>0</v>
      </c>
      <c r="P60" s="273">
        <v>0</v>
      </c>
      <c r="Q60" s="273">
        <v>0</v>
      </c>
      <c r="R60" s="6">
        <v>9909976</v>
      </c>
      <c r="S60" s="354">
        <f t="shared" si="4"/>
        <v>0</v>
      </c>
    </row>
    <row r="61" spans="1:19" s="6" customFormat="1" ht="28.9" customHeight="1">
      <c r="A61" s="263">
        <v>50</v>
      </c>
      <c r="B61" s="264" t="s">
        <v>420</v>
      </c>
      <c r="C61" s="79">
        <f t="shared" si="3"/>
        <v>4968931</v>
      </c>
      <c r="D61" s="273">
        <v>4968931</v>
      </c>
      <c r="E61" s="273">
        <v>0</v>
      </c>
      <c r="F61" s="273">
        <v>0</v>
      </c>
      <c r="G61" s="273">
        <v>0</v>
      </c>
      <c r="H61" s="273">
        <v>0</v>
      </c>
      <c r="I61" s="273">
        <v>0</v>
      </c>
      <c r="J61" s="273">
        <v>0</v>
      </c>
      <c r="K61" s="273">
        <v>0</v>
      </c>
      <c r="L61" s="273">
        <v>0</v>
      </c>
      <c r="M61" s="273">
        <v>0</v>
      </c>
      <c r="N61" s="273">
        <v>0</v>
      </c>
      <c r="O61" s="273">
        <v>0</v>
      </c>
      <c r="P61" s="273">
        <v>0</v>
      </c>
      <c r="Q61" s="273">
        <v>0</v>
      </c>
      <c r="R61" s="6">
        <v>4968931</v>
      </c>
      <c r="S61" s="354">
        <f t="shared" si="4"/>
        <v>0</v>
      </c>
    </row>
    <row r="62" spans="1:19" s="6" customFormat="1" ht="28.9" customHeight="1">
      <c r="A62" s="263">
        <v>51</v>
      </c>
      <c r="B62" s="264" t="s">
        <v>421</v>
      </c>
      <c r="C62" s="79">
        <f t="shared" si="3"/>
        <v>6925175</v>
      </c>
      <c r="D62" s="273">
        <v>0</v>
      </c>
      <c r="E62" s="273">
        <v>0</v>
      </c>
      <c r="F62" s="273">
        <v>0</v>
      </c>
      <c r="G62" s="273">
        <v>0</v>
      </c>
      <c r="H62" s="273">
        <v>0</v>
      </c>
      <c r="I62" s="273">
        <v>0</v>
      </c>
      <c r="J62" s="273">
        <v>0</v>
      </c>
      <c r="K62" s="273">
        <v>0</v>
      </c>
      <c r="L62" s="273">
        <v>0</v>
      </c>
      <c r="M62" s="273">
        <v>0</v>
      </c>
      <c r="N62" s="273">
        <v>6925175</v>
      </c>
      <c r="O62" s="273">
        <v>0</v>
      </c>
      <c r="P62" s="273">
        <v>0</v>
      </c>
      <c r="Q62" s="273">
        <v>0</v>
      </c>
      <c r="R62" s="6">
        <v>6925175</v>
      </c>
      <c r="S62" s="354">
        <f t="shared" si="4"/>
        <v>0</v>
      </c>
    </row>
    <row r="63" spans="1:19" s="6" customFormat="1" ht="28.9" customHeight="1">
      <c r="A63" s="263">
        <v>52</v>
      </c>
      <c r="B63" s="264" t="s">
        <v>422</v>
      </c>
      <c r="C63" s="79">
        <f t="shared" si="3"/>
        <v>742369</v>
      </c>
      <c r="D63" s="273">
        <v>0</v>
      </c>
      <c r="E63" s="273">
        <v>0</v>
      </c>
      <c r="F63" s="273">
        <v>0</v>
      </c>
      <c r="G63" s="273">
        <v>0</v>
      </c>
      <c r="H63" s="273">
        <v>0</v>
      </c>
      <c r="I63" s="273">
        <v>0</v>
      </c>
      <c r="J63" s="273">
        <v>0</v>
      </c>
      <c r="K63" s="273">
        <v>0</v>
      </c>
      <c r="L63" s="273">
        <v>0</v>
      </c>
      <c r="M63" s="273">
        <v>0</v>
      </c>
      <c r="N63" s="273">
        <v>742369</v>
      </c>
      <c r="O63" s="273">
        <v>0</v>
      </c>
      <c r="P63" s="273">
        <v>0</v>
      </c>
      <c r="Q63" s="273">
        <v>0</v>
      </c>
      <c r="R63" s="6">
        <v>742369</v>
      </c>
      <c r="S63" s="354">
        <f t="shared" si="4"/>
        <v>0</v>
      </c>
    </row>
    <row r="64" spans="1:19" s="6" customFormat="1" ht="32.25" customHeight="1">
      <c r="A64" s="263">
        <v>53</v>
      </c>
      <c r="B64" s="264" t="s">
        <v>423</v>
      </c>
      <c r="C64" s="79">
        <f t="shared" si="3"/>
        <v>4413952</v>
      </c>
      <c r="D64" s="273">
        <v>2800000</v>
      </c>
      <c r="E64" s="273">
        <v>0</v>
      </c>
      <c r="F64" s="273">
        <v>0</v>
      </c>
      <c r="G64" s="273">
        <v>0</v>
      </c>
      <c r="H64" s="273">
        <v>0</v>
      </c>
      <c r="I64" s="273">
        <v>0</v>
      </c>
      <c r="J64" s="273">
        <v>0</v>
      </c>
      <c r="K64" s="273">
        <v>0</v>
      </c>
      <c r="L64" s="273">
        <v>0</v>
      </c>
      <c r="M64" s="273">
        <v>0</v>
      </c>
      <c r="N64" s="273">
        <v>1613952</v>
      </c>
      <c r="O64" s="273">
        <v>0</v>
      </c>
      <c r="P64" s="273">
        <v>0</v>
      </c>
      <c r="Q64" s="273">
        <v>0</v>
      </c>
      <c r="R64" s="6">
        <v>4413952</v>
      </c>
      <c r="S64" s="354">
        <f t="shared" si="4"/>
        <v>0</v>
      </c>
    </row>
    <row r="65" spans="1:19" s="6" customFormat="1" ht="32.25" customHeight="1">
      <c r="A65" s="263">
        <v>54</v>
      </c>
      <c r="B65" s="264" t="s">
        <v>424</v>
      </c>
      <c r="C65" s="79">
        <f t="shared" si="3"/>
        <v>11945877</v>
      </c>
      <c r="D65" s="273">
        <v>46000</v>
      </c>
      <c r="E65" s="273">
        <v>0</v>
      </c>
      <c r="F65" s="273">
        <v>0</v>
      </c>
      <c r="G65" s="273">
        <v>0</v>
      </c>
      <c r="H65" s="273">
        <v>0</v>
      </c>
      <c r="I65" s="273">
        <v>0</v>
      </c>
      <c r="J65" s="273">
        <v>0</v>
      </c>
      <c r="K65" s="273">
        <v>0</v>
      </c>
      <c r="L65" s="273">
        <v>0</v>
      </c>
      <c r="M65" s="273">
        <v>0</v>
      </c>
      <c r="N65" s="273">
        <v>1400841</v>
      </c>
      <c r="O65" s="273">
        <v>10499036</v>
      </c>
      <c r="P65" s="273">
        <v>0</v>
      </c>
      <c r="Q65" s="273">
        <v>0</v>
      </c>
      <c r="R65" s="6">
        <v>11945877</v>
      </c>
      <c r="S65" s="354">
        <f t="shared" si="4"/>
        <v>0</v>
      </c>
    </row>
    <row r="66" spans="1:19" s="6" customFormat="1" ht="32.25" customHeight="1">
      <c r="A66" s="263">
        <v>55</v>
      </c>
      <c r="B66" s="264" t="s">
        <v>425</v>
      </c>
      <c r="C66" s="79">
        <f t="shared" si="3"/>
        <v>2823866</v>
      </c>
      <c r="D66" s="273">
        <v>0</v>
      </c>
      <c r="E66" s="273">
        <v>0</v>
      </c>
      <c r="F66" s="273">
        <v>0</v>
      </c>
      <c r="G66" s="273">
        <v>0</v>
      </c>
      <c r="H66" s="273">
        <v>0</v>
      </c>
      <c r="I66" s="273">
        <v>0</v>
      </c>
      <c r="J66" s="273">
        <v>0</v>
      </c>
      <c r="K66" s="273">
        <v>0</v>
      </c>
      <c r="L66" s="273">
        <v>0</v>
      </c>
      <c r="M66" s="273">
        <v>1060000</v>
      </c>
      <c r="N66" s="273">
        <v>1763866</v>
      </c>
      <c r="O66" s="273">
        <v>0</v>
      </c>
      <c r="P66" s="273">
        <v>0</v>
      </c>
      <c r="Q66" s="273">
        <v>0</v>
      </c>
      <c r="R66" s="6">
        <v>2823866</v>
      </c>
      <c r="S66" s="354">
        <f t="shared" si="4"/>
        <v>0</v>
      </c>
    </row>
    <row r="67" spans="1:19" s="6" customFormat="1" ht="32.25" customHeight="1">
      <c r="A67" s="263">
        <v>56</v>
      </c>
      <c r="B67" s="264" t="s">
        <v>426</v>
      </c>
      <c r="C67" s="79">
        <f t="shared" si="3"/>
        <v>3239278</v>
      </c>
      <c r="D67" s="273">
        <v>0</v>
      </c>
      <c r="E67" s="273">
        <v>0</v>
      </c>
      <c r="F67" s="273">
        <v>0</v>
      </c>
      <c r="G67" s="273">
        <v>0</v>
      </c>
      <c r="H67" s="273">
        <v>0</v>
      </c>
      <c r="I67" s="273">
        <v>0</v>
      </c>
      <c r="J67" s="273">
        <v>0</v>
      </c>
      <c r="K67" s="273">
        <v>0</v>
      </c>
      <c r="L67" s="273">
        <v>0</v>
      </c>
      <c r="M67" s="273">
        <v>1983000</v>
      </c>
      <c r="N67" s="273">
        <v>1236278</v>
      </c>
      <c r="O67" s="273">
        <v>20000</v>
      </c>
      <c r="P67" s="273">
        <v>0</v>
      </c>
      <c r="Q67" s="273">
        <v>0</v>
      </c>
      <c r="R67" s="6">
        <v>3239278</v>
      </c>
      <c r="S67" s="354">
        <f t="shared" si="4"/>
        <v>0</v>
      </c>
    </row>
    <row r="68" spans="1:19" s="6" customFormat="1" ht="32.25" customHeight="1">
      <c r="A68" s="263">
        <v>57</v>
      </c>
      <c r="B68" s="264" t="s">
        <v>427</v>
      </c>
      <c r="C68" s="79">
        <f t="shared" si="3"/>
        <v>1312277</v>
      </c>
      <c r="D68" s="273">
        <v>0</v>
      </c>
      <c r="E68" s="273">
        <v>0</v>
      </c>
      <c r="F68" s="273">
        <v>0</v>
      </c>
      <c r="G68" s="273">
        <v>0</v>
      </c>
      <c r="H68" s="273">
        <v>0</v>
      </c>
      <c r="I68" s="273">
        <v>0</v>
      </c>
      <c r="J68" s="273">
        <v>0</v>
      </c>
      <c r="K68" s="273">
        <v>0</v>
      </c>
      <c r="L68" s="273">
        <v>0</v>
      </c>
      <c r="M68" s="273">
        <v>0</v>
      </c>
      <c r="N68" s="273">
        <v>1312277</v>
      </c>
      <c r="O68" s="273">
        <v>0</v>
      </c>
      <c r="P68" s="273">
        <v>0</v>
      </c>
      <c r="Q68" s="273">
        <v>0</v>
      </c>
      <c r="R68" s="6">
        <v>1312277</v>
      </c>
      <c r="S68" s="354">
        <f t="shared" si="4"/>
        <v>0</v>
      </c>
    </row>
    <row r="69" spans="1:19" s="6" customFormat="1" ht="28.9" customHeight="1">
      <c r="A69" s="263">
        <v>58</v>
      </c>
      <c r="B69" s="264" t="s">
        <v>428</v>
      </c>
      <c r="C69" s="79">
        <f t="shared" si="3"/>
        <v>1149785</v>
      </c>
      <c r="D69" s="273">
        <v>0</v>
      </c>
      <c r="E69" s="273">
        <v>0</v>
      </c>
      <c r="F69" s="273">
        <v>0</v>
      </c>
      <c r="G69" s="273">
        <v>0</v>
      </c>
      <c r="H69" s="273">
        <v>0</v>
      </c>
      <c r="I69" s="273">
        <v>0</v>
      </c>
      <c r="J69" s="273">
        <v>0</v>
      </c>
      <c r="K69" s="273">
        <v>0</v>
      </c>
      <c r="L69" s="273">
        <v>0</v>
      </c>
      <c r="M69" s="273">
        <v>0</v>
      </c>
      <c r="N69" s="273">
        <v>1149785</v>
      </c>
      <c r="O69" s="273">
        <v>0</v>
      </c>
      <c r="P69" s="273">
        <v>0</v>
      </c>
      <c r="Q69" s="273">
        <v>0</v>
      </c>
      <c r="R69" s="6">
        <v>1149785</v>
      </c>
      <c r="S69" s="354">
        <f t="shared" si="4"/>
        <v>0</v>
      </c>
    </row>
    <row r="70" spans="1:19" s="6" customFormat="1" ht="28.9" customHeight="1">
      <c r="A70" s="263">
        <v>59</v>
      </c>
      <c r="B70" s="264" t="s">
        <v>429</v>
      </c>
      <c r="C70" s="79">
        <f t="shared" si="3"/>
        <v>3550685</v>
      </c>
      <c r="D70" s="273">
        <v>0</v>
      </c>
      <c r="E70" s="273">
        <v>0</v>
      </c>
      <c r="F70" s="273">
        <v>0</v>
      </c>
      <c r="G70" s="273">
        <v>0</v>
      </c>
      <c r="H70" s="273">
        <v>0</v>
      </c>
      <c r="I70" s="273">
        <v>0</v>
      </c>
      <c r="J70" s="273">
        <v>0</v>
      </c>
      <c r="K70" s="273">
        <v>0</v>
      </c>
      <c r="L70" s="273">
        <v>0</v>
      </c>
      <c r="M70" s="273">
        <v>1921046</v>
      </c>
      <c r="N70" s="273">
        <v>1629639</v>
      </c>
      <c r="O70" s="273">
        <v>0</v>
      </c>
      <c r="P70" s="273">
        <v>0</v>
      </c>
      <c r="Q70" s="273">
        <v>0</v>
      </c>
      <c r="R70" s="6">
        <v>3550685</v>
      </c>
      <c r="S70" s="354">
        <f t="shared" si="4"/>
        <v>0</v>
      </c>
    </row>
    <row r="71" spans="1:19" s="6" customFormat="1" ht="28.9" customHeight="1">
      <c r="A71" s="263">
        <v>60</v>
      </c>
      <c r="B71" s="264" t="s">
        <v>430</v>
      </c>
      <c r="C71" s="79">
        <f t="shared" si="3"/>
        <v>1782926</v>
      </c>
      <c r="D71" s="273">
        <v>0</v>
      </c>
      <c r="E71" s="273">
        <v>0</v>
      </c>
      <c r="F71" s="273">
        <v>0</v>
      </c>
      <c r="G71" s="273">
        <v>0</v>
      </c>
      <c r="H71" s="273">
        <v>0</v>
      </c>
      <c r="I71" s="273">
        <v>0</v>
      </c>
      <c r="J71" s="273">
        <v>0</v>
      </c>
      <c r="K71" s="273">
        <v>0</v>
      </c>
      <c r="L71" s="273">
        <v>0</v>
      </c>
      <c r="M71" s="273">
        <v>200000</v>
      </c>
      <c r="N71" s="273">
        <v>1582926</v>
      </c>
      <c r="O71" s="273">
        <v>0</v>
      </c>
      <c r="P71" s="273">
        <v>0</v>
      </c>
      <c r="Q71" s="273">
        <v>0</v>
      </c>
      <c r="R71" s="6">
        <v>1782926</v>
      </c>
      <c r="S71" s="354">
        <f t="shared" si="4"/>
        <v>0</v>
      </c>
    </row>
    <row r="72" spans="1:19" s="6" customFormat="1" ht="28.9" customHeight="1">
      <c r="A72" s="263">
        <v>61</v>
      </c>
      <c r="B72" s="264" t="s">
        <v>431</v>
      </c>
      <c r="C72" s="79">
        <f t="shared" si="3"/>
        <v>5603194</v>
      </c>
      <c r="D72" s="273">
        <v>3549100</v>
      </c>
      <c r="E72" s="273">
        <v>0</v>
      </c>
      <c r="F72" s="273">
        <v>0</v>
      </c>
      <c r="G72" s="273">
        <v>0</v>
      </c>
      <c r="H72" s="273">
        <v>0</v>
      </c>
      <c r="I72" s="273">
        <v>0</v>
      </c>
      <c r="J72" s="273">
        <v>0</v>
      </c>
      <c r="K72" s="273">
        <v>0</v>
      </c>
      <c r="L72" s="273">
        <v>0</v>
      </c>
      <c r="M72" s="273">
        <v>0</v>
      </c>
      <c r="N72" s="273">
        <v>2054094</v>
      </c>
      <c r="O72" s="273">
        <v>0</v>
      </c>
      <c r="P72" s="273">
        <v>0</v>
      </c>
      <c r="Q72" s="273">
        <v>0</v>
      </c>
      <c r="R72" s="6">
        <v>5603194</v>
      </c>
      <c r="S72" s="354">
        <f t="shared" si="4"/>
        <v>0</v>
      </c>
    </row>
    <row r="73" spans="1:19" s="6" customFormat="1" ht="28.9" customHeight="1">
      <c r="A73" s="263">
        <v>62</v>
      </c>
      <c r="B73" s="264" t="s">
        <v>432</v>
      </c>
      <c r="C73" s="79">
        <f t="shared" si="3"/>
        <v>503158</v>
      </c>
      <c r="D73" s="273">
        <v>0</v>
      </c>
      <c r="E73" s="273">
        <v>0</v>
      </c>
      <c r="F73" s="273">
        <v>0</v>
      </c>
      <c r="G73" s="273">
        <v>0</v>
      </c>
      <c r="H73" s="273">
        <v>0</v>
      </c>
      <c r="I73" s="273">
        <v>0</v>
      </c>
      <c r="J73" s="273">
        <v>0</v>
      </c>
      <c r="K73" s="273">
        <v>0</v>
      </c>
      <c r="L73" s="273">
        <v>0</v>
      </c>
      <c r="M73" s="273">
        <v>0</v>
      </c>
      <c r="N73" s="273">
        <v>503158</v>
      </c>
      <c r="O73" s="273">
        <v>0</v>
      </c>
      <c r="P73" s="273">
        <v>0</v>
      </c>
      <c r="Q73" s="273">
        <v>0</v>
      </c>
      <c r="R73" s="6">
        <v>503158</v>
      </c>
      <c r="S73" s="354">
        <f t="shared" si="4"/>
        <v>0</v>
      </c>
    </row>
    <row r="74" spans="1:19" s="6" customFormat="1" ht="36" customHeight="1">
      <c r="A74" s="263">
        <v>63</v>
      </c>
      <c r="B74" s="264" t="s">
        <v>433</v>
      </c>
      <c r="C74" s="79">
        <f t="shared" si="3"/>
        <v>1255166</v>
      </c>
      <c r="D74" s="273">
        <v>0</v>
      </c>
      <c r="E74" s="273">
        <v>0</v>
      </c>
      <c r="F74" s="273">
        <v>0</v>
      </c>
      <c r="G74" s="273">
        <v>0</v>
      </c>
      <c r="H74" s="273">
        <v>0</v>
      </c>
      <c r="I74" s="273">
        <v>0</v>
      </c>
      <c r="J74" s="273">
        <v>0</v>
      </c>
      <c r="K74" s="273">
        <v>0</v>
      </c>
      <c r="L74" s="273">
        <v>60000</v>
      </c>
      <c r="M74" s="273">
        <v>0</v>
      </c>
      <c r="N74" s="273">
        <v>1195166</v>
      </c>
      <c r="O74" s="273">
        <v>0</v>
      </c>
      <c r="P74" s="273">
        <v>0</v>
      </c>
      <c r="Q74" s="273">
        <v>0</v>
      </c>
      <c r="R74" s="6">
        <v>1255166</v>
      </c>
      <c r="S74" s="354">
        <f t="shared" si="4"/>
        <v>0</v>
      </c>
    </row>
    <row r="75" spans="1:19" s="6" customFormat="1" ht="28.9" customHeight="1">
      <c r="A75" s="263">
        <v>64</v>
      </c>
      <c r="B75" s="264" t="s">
        <v>434</v>
      </c>
      <c r="C75" s="79">
        <f t="shared" si="3"/>
        <v>648939</v>
      </c>
      <c r="D75" s="273">
        <v>0</v>
      </c>
      <c r="E75" s="273">
        <v>0</v>
      </c>
      <c r="F75" s="273">
        <v>0</v>
      </c>
      <c r="G75" s="273">
        <v>0</v>
      </c>
      <c r="H75" s="273">
        <v>0</v>
      </c>
      <c r="I75" s="273">
        <v>0</v>
      </c>
      <c r="J75" s="273">
        <v>0</v>
      </c>
      <c r="K75" s="273">
        <v>0</v>
      </c>
      <c r="L75" s="273">
        <v>0</v>
      </c>
      <c r="M75" s="273">
        <v>0</v>
      </c>
      <c r="N75" s="273">
        <v>648939</v>
      </c>
      <c r="O75" s="273">
        <v>0</v>
      </c>
      <c r="P75" s="273">
        <v>0</v>
      </c>
      <c r="Q75" s="273">
        <v>0</v>
      </c>
      <c r="R75" s="6">
        <v>648939</v>
      </c>
      <c r="S75" s="354">
        <f t="shared" si="4"/>
        <v>0</v>
      </c>
    </row>
    <row r="76" spans="1:19" s="6" customFormat="1" ht="28.9" customHeight="1">
      <c r="A76" s="263">
        <v>65</v>
      </c>
      <c r="B76" s="264" t="s">
        <v>435</v>
      </c>
      <c r="C76" s="79">
        <f t="shared" si="3"/>
        <v>3236335</v>
      </c>
      <c r="D76" s="273">
        <v>0</v>
      </c>
      <c r="E76" s="273">
        <v>0</v>
      </c>
      <c r="F76" s="273">
        <v>0</v>
      </c>
      <c r="G76" s="273">
        <v>0</v>
      </c>
      <c r="H76" s="273">
        <v>0</v>
      </c>
      <c r="I76" s="273">
        <v>0</v>
      </c>
      <c r="J76" s="273">
        <v>0</v>
      </c>
      <c r="K76" s="273">
        <v>0</v>
      </c>
      <c r="L76" s="273">
        <v>0</v>
      </c>
      <c r="M76" s="273">
        <v>1741478</v>
      </c>
      <c r="N76" s="273">
        <v>1494857</v>
      </c>
      <c r="O76" s="273">
        <v>0</v>
      </c>
      <c r="P76" s="273">
        <v>0</v>
      </c>
      <c r="Q76" s="273">
        <v>0</v>
      </c>
      <c r="R76" s="6">
        <v>3236335</v>
      </c>
      <c r="S76" s="354">
        <f t="shared" si="4"/>
        <v>0</v>
      </c>
    </row>
    <row r="77" spans="1:19" s="6" customFormat="1" ht="28.9" customHeight="1">
      <c r="A77" s="263">
        <v>66</v>
      </c>
      <c r="B77" s="264" t="s">
        <v>436</v>
      </c>
      <c r="C77" s="79">
        <f t="shared" ref="C77:C116" si="5">SUM(D77:Q77)</f>
        <v>584061</v>
      </c>
      <c r="D77" s="273">
        <v>0</v>
      </c>
      <c r="E77" s="273">
        <v>0</v>
      </c>
      <c r="F77" s="273">
        <v>0</v>
      </c>
      <c r="G77" s="273">
        <v>0</v>
      </c>
      <c r="H77" s="273">
        <v>0</v>
      </c>
      <c r="I77" s="273">
        <v>0</v>
      </c>
      <c r="J77" s="273">
        <v>0</v>
      </c>
      <c r="K77" s="273">
        <v>0</v>
      </c>
      <c r="L77" s="273">
        <v>0</v>
      </c>
      <c r="M77" s="273">
        <v>60000</v>
      </c>
      <c r="N77" s="273">
        <v>524061</v>
      </c>
      <c r="O77" s="273">
        <v>0</v>
      </c>
      <c r="P77" s="273">
        <v>0</v>
      </c>
      <c r="Q77" s="273">
        <v>0</v>
      </c>
      <c r="R77" s="6">
        <v>584061</v>
      </c>
      <c r="S77" s="354">
        <f t="shared" ref="S77:S116" si="6">C77-R77</f>
        <v>0</v>
      </c>
    </row>
    <row r="78" spans="1:19" s="6" customFormat="1" ht="36" customHeight="1">
      <c r="A78" s="263">
        <v>67</v>
      </c>
      <c r="B78" s="264" t="s">
        <v>437</v>
      </c>
      <c r="C78" s="79">
        <f t="shared" si="5"/>
        <v>3145301</v>
      </c>
      <c r="D78" s="273">
        <v>0</v>
      </c>
      <c r="E78" s="273">
        <v>0</v>
      </c>
      <c r="F78" s="273">
        <v>0</v>
      </c>
      <c r="G78" s="273">
        <v>0</v>
      </c>
      <c r="H78" s="273">
        <v>0</v>
      </c>
      <c r="I78" s="273">
        <v>310000</v>
      </c>
      <c r="J78" s="273">
        <v>540000</v>
      </c>
      <c r="K78" s="273">
        <v>150000</v>
      </c>
      <c r="L78" s="273">
        <v>0</v>
      </c>
      <c r="M78" s="273">
        <v>100000</v>
      </c>
      <c r="N78" s="273">
        <v>2045301</v>
      </c>
      <c r="O78" s="273">
        <v>0</v>
      </c>
      <c r="P78" s="273">
        <v>0</v>
      </c>
      <c r="Q78" s="273">
        <v>0</v>
      </c>
      <c r="R78" s="6">
        <v>3145301</v>
      </c>
      <c r="S78" s="354">
        <f t="shared" si="6"/>
        <v>0</v>
      </c>
    </row>
    <row r="79" spans="1:19" s="6" customFormat="1" ht="32.25" customHeight="1">
      <c r="A79" s="263">
        <v>68</v>
      </c>
      <c r="B79" s="264" t="s">
        <v>438</v>
      </c>
      <c r="C79" s="79">
        <f t="shared" si="5"/>
        <v>3273969</v>
      </c>
      <c r="D79" s="273">
        <v>0</v>
      </c>
      <c r="E79" s="273">
        <v>0</v>
      </c>
      <c r="F79" s="273">
        <v>0</v>
      </c>
      <c r="G79" s="273">
        <v>0</v>
      </c>
      <c r="H79" s="273">
        <v>0</v>
      </c>
      <c r="I79" s="273">
        <v>0</v>
      </c>
      <c r="J79" s="273">
        <v>0</v>
      </c>
      <c r="K79" s="273">
        <v>0</v>
      </c>
      <c r="L79" s="273">
        <v>3273969</v>
      </c>
      <c r="M79" s="273">
        <v>0</v>
      </c>
      <c r="N79" s="273">
        <v>0</v>
      </c>
      <c r="O79" s="273">
        <v>0</v>
      </c>
      <c r="P79" s="273">
        <v>0</v>
      </c>
      <c r="Q79" s="273">
        <v>0</v>
      </c>
      <c r="R79" s="6">
        <v>3273969</v>
      </c>
      <c r="S79" s="354">
        <f t="shared" si="6"/>
        <v>0</v>
      </c>
    </row>
    <row r="80" spans="1:19" s="6" customFormat="1" ht="33.75" customHeight="1">
      <c r="A80" s="263">
        <v>69</v>
      </c>
      <c r="B80" s="264" t="s">
        <v>439</v>
      </c>
      <c r="C80" s="79">
        <f t="shared" si="5"/>
        <v>0</v>
      </c>
      <c r="D80" s="273">
        <v>0</v>
      </c>
      <c r="E80" s="273">
        <v>0</v>
      </c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273">
        <v>0</v>
      </c>
      <c r="M80" s="273">
        <v>0</v>
      </c>
      <c r="N80" s="273">
        <v>0</v>
      </c>
      <c r="O80" s="273">
        <v>0</v>
      </c>
      <c r="P80" s="273">
        <v>0</v>
      </c>
      <c r="Q80" s="273">
        <v>0</v>
      </c>
      <c r="R80" s="6">
        <v>0</v>
      </c>
      <c r="S80" s="354">
        <f t="shared" si="6"/>
        <v>0</v>
      </c>
    </row>
    <row r="81" spans="1:19" s="6" customFormat="1" ht="32.25" customHeight="1">
      <c r="A81" s="263">
        <v>70</v>
      </c>
      <c r="B81" s="264" t="s">
        <v>440</v>
      </c>
      <c r="C81" s="79">
        <f t="shared" si="5"/>
        <v>10730615</v>
      </c>
      <c r="D81" s="273">
        <v>0</v>
      </c>
      <c r="E81" s="273">
        <v>0</v>
      </c>
      <c r="F81" s="273">
        <v>0</v>
      </c>
      <c r="G81" s="273">
        <v>0</v>
      </c>
      <c r="H81" s="273">
        <v>0</v>
      </c>
      <c r="I81" s="273">
        <v>0</v>
      </c>
      <c r="J81" s="273">
        <v>0</v>
      </c>
      <c r="K81" s="273">
        <v>0</v>
      </c>
      <c r="L81" s="273">
        <v>0</v>
      </c>
      <c r="M81" s="273">
        <v>0</v>
      </c>
      <c r="N81" s="273">
        <v>10730615</v>
      </c>
      <c r="O81" s="273">
        <v>0</v>
      </c>
      <c r="P81" s="273">
        <v>0</v>
      </c>
      <c r="Q81" s="273">
        <v>0</v>
      </c>
      <c r="R81" s="6">
        <v>10730615</v>
      </c>
      <c r="S81" s="354">
        <f t="shared" si="6"/>
        <v>0</v>
      </c>
    </row>
    <row r="82" spans="1:19" s="6" customFormat="1" ht="35.25" customHeight="1">
      <c r="A82" s="263">
        <v>71</v>
      </c>
      <c r="B82" s="264" t="s">
        <v>441</v>
      </c>
      <c r="C82" s="79">
        <f t="shared" si="5"/>
        <v>1319513</v>
      </c>
      <c r="D82" s="273">
        <v>716000</v>
      </c>
      <c r="E82" s="273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273">
        <v>0</v>
      </c>
      <c r="M82" s="273">
        <v>0</v>
      </c>
      <c r="N82" s="273">
        <v>603513</v>
      </c>
      <c r="O82" s="273">
        <v>0</v>
      </c>
      <c r="P82" s="273">
        <v>0</v>
      </c>
      <c r="Q82" s="273">
        <v>0</v>
      </c>
      <c r="R82" s="6">
        <v>1319513</v>
      </c>
      <c r="S82" s="354">
        <f t="shared" si="6"/>
        <v>0</v>
      </c>
    </row>
    <row r="83" spans="1:19" s="6" customFormat="1" ht="28.9" customHeight="1">
      <c r="A83" s="263">
        <v>72</v>
      </c>
      <c r="B83" s="264" t="s">
        <v>442</v>
      </c>
      <c r="C83" s="79">
        <f t="shared" si="5"/>
        <v>1780113</v>
      </c>
      <c r="D83" s="273">
        <v>21000</v>
      </c>
      <c r="E83" s="273">
        <v>0</v>
      </c>
      <c r="F83" s="273">
        <v>0</v>
      </c>
      <c r="G83" s="273">
        <v>0</v>
      </c>
      <c r="H83" s="273">
        <v>0</v>
      </c>
      <c r="I83" s="273">
        <v>0</v>
      </c>
      <c r="J83" s="273">
        <v>0</v>
      </c>
      <c r="K83" s="273">
        <v>0</v>
      </c>
      <c r="L83" s="273">
        <v>0</v>
      </c>
      <c r="M83" s="273">
        <v>0</v>
      </c>
      <c r="N83" s="273">
        <v>1759113</v>
      </c>
      <c r="O83" s="273">
        <v>0</v>
      </c>
      <c r="P83" s="273">
        <v>0</v>
      </c>
      <c r="Q83" s="273">
        <v>0</v>
      </c>
      <c r="R83" s="6">
        <v>1780113</v>
      </c>
      <c r="S83" s="354">
        <f t="shared" si="6"/>
        <v>0</v>
      </c>
    </row>
    <row r="84" spans="1:19" s="6" customFormat="1" ht="34.5" customHeight="1">
      <c r="A84" s="263">
        <v>73</v>
      </c>
      <c r="B84" s="264" t="s">
        <v>443</v>
      </c>
      <c r="C84" s="79">
        <f t="shared" si="5"/>
        <v>980335</v>
      </c>
      <c r="D84" s="273">
        <v>13000</v>
      </c>
      <c r="E84" s="273">
        <v>0</v>
      </c>
      <c r="F84" s="273">
        <v>0</v>
      </c>
      <c r="G84" s="273">
        <v>0</v>
      </c>
      <c r="H84" s="273">
        <v>0</v>
      </c>
      <c r="I84" s="273">
        <v>0</v>
      </c>
      <c r="J84" s="273">
        <v>0</v>
      </c>
      <c r="K84" s="273">
        <v>0</v>
      </c>
      <c r="L84" s="273">
        <v>0</v>
      </c>
      <c r="M84" s="273">
        <v>0</v>
      </c>
      <c r="N84" s="273">
        <v>967335</v>
      </c>
      <c r="O84" s="273">
        <v>0</v>
      </c>
      <c r="P84" s="273">
        <v>0</v>
      </c>
      <c r="Q84" s="273">
        <v>0</v>
      </c>
      <c r="R84" s="6">
        <v>980335</v>
      </c>
      <c r="S84" s="354">
        <f t="shared" si="6"/>
        <v>0</v>
      </c>
    </row>
    <row r="85" spans="1:19" s="6" customFormat="1" ht="28.9" customHeight="1">
      <c r="A85" s="263">
        <v>74</v>
      </c>
      <c r="B85" s="264" t="s">
        <v>444</v>
      </c>
      <c r="C85" s="79">
        <f t="shared" si="5"/>
        <v>937459</v>
      </c>
      <c r="D85" s="273">
        <v>13000</v>
      </c>
      <c r="E85" s="273">
        <v>0</v>
      </c>
      <c r="F85" s="273">
        <v>0</v>
      </c>
      <c r="G85" s="273">
        <v>0</v>
      </c>
      <c r="H85" s="273">
        <v>0</v>
      </c>
      <c r="I85" s="273">
        <v>0</v>
      </c>
      <c r="J85" s="273">
        <v>0</v>
      </c>
      <c r="K85" s="273">
        <v>0</v>
      </c>
      <c r="L85" s="273">
        <v>0</v>
      </c>
      <c r="M85" s="273">
        <v>0</v>
      </c>
      <c r="N85" s="273">
        <v>924459</v>
      </c>
      <c r="O85" s="273">
        <v>0</v>
      </c>
      <c r="P85" s="273">
        <v>0</v>
      </c>
      <c r="Q85" s="273">
        <v>0</v>
      </c>
      <c r="R85" s="6">
        <v>937459</v>
      </c>
      <c r="S85" s="354">
        <f t="shared" si="6"/>
        <v>0</v>
      </c>
    </row>
    <row r="86" spans="1:19" s="6" customFormat="1" ht="28.9" customHeight="1">
      <c r="A86" s="263">
        <v>75</v>
      </c>
      <c r="B86" s="264" t="s">
        <v>445</v>
      </c>
      <c r="C86" s="79">
        <f t="shared" si="5"/>
        <v>1041792</v>
      </c>
      <c r="D86" s="273">
        <v>13000</v>
      </c>
      <c r="E86" s="273">
        <v>0</v>
      </c>
      <c r="F86" s="273">
        <v>0</v>
      </c>
      <c r="G86" s="273">
        <v>0</v>
      </c>
      <c r="H86" s="273">
        <v>0</v>
      </c>
      <c r="I86" s="273">
        <v>0</v>
      </c>
      <c r="J86" s="273">
        <v>0</v>
      </c>
      <c r="K86" s="273">
        <v>0</v>
      </c>
      <c r="L86" s="273">
        <v>0</v>
      </c>
      <c r="M86" s="273">
        <v>0</v>
      </c>
      <c r="N86" s="273">
        <v>1028792</v>
      </c>
      <c r="O86" s="273">
        <v>0</v>
      </c>
      <c r="P86" s="273">
        <v>0</v>
      </c>
      <c r="Q86" s="273">
        <v>0</v>
      </c>
      <c r="R86" s="6">
        <v>1041792</v>
      </c>
      <c r="S86" s="354">
        <f t="shared" si="6"/>
        <v>0</v>
      </c>
    </row>
    <row r="87" spans="1:19" s="6" customFormat="1" ht="33" customHeight="1">
      <c r="A87" s="263">
        <v>76</v>
      </c>
      <c r="B87" s="264" t="s">
        <v>446</v>
      </c>
      <c r="C87" s="79">
        <f t="shared" si="5"/>
        <v>493019</v>
      </c>
      <c r="D87" s="273">
        <v>10000</v>
      </c>
      <c r="E87" s="273">
        <v>0</v>
      </c>
      <c r="F87" s="273">
        <v>0</v>
      </c>
      <c r="G87" s="273">
        <v>0</v>
      </c>
      <c r="H87" s="273">
        <v>0</v>
      </c>
      <c r="I87" s="273">
        <v>0</v>
      </c>
      <c r="J87" s="273">
        <v>0</v>
      </c>
      <c r="K87" s="273">
        <v>0</v>
      </c>
      <c r="L87" s="273">
        <v>0</v>
      </c>
      <c r="M87" s="273">
        <v>0</v>
      </c>
      <c r="N87" s="273">
        <v>483019</v>
      </c>
      <c r="O87" s="273">
        <v>0</v>
      </c>
      <c r="P87" s="273">
        <v>0</v>
      </c>
      <c r="Q87" s="273">
        <v>0</v>
      </c>
      <c r="R87" s="6">
        <v>493019</v>
      </c>
      <c r="S87" s="354">
        <f t="shared" si="6"/>
        <v>0</v>
      </c>
    </row>
    <row r="88" spans="1:19" s="6" customFormat="1" ht="33" customHeight="1">
      <c r="A88" s="263">
        <v>77</v>
      </c>
      <c r="B88" s="264" t="s">
        <v>447</v>
      </c>
      <c r="C88" s="79">
        <f t="shared" si="5"/>
        <v>338794</v>
      </c>
      <c r="D88" s="273">
        <v>0</v>
      </c>
      <c r="E88" s="273">
        <v>0</v>
      </c>
      <c r="F88" s="273">
        <v>0</v>
      </c>
      <c r="G88" s="273">
        <v>0</v>
      </c>
      <c r="H88" s="273">
        <v>0</v>
      </c>
      <c r="I88" s="273">
        <v>0</v>
      </c>
      <c r="J88" s="273">
        <v>0</v>
      </c>
      <c r="K88" s="273">
        <v>0</v>
      </c>
      <c r="L88" s="273">
        <v>0</v>
      </c>
      <c r="M88" s="273">
        <v>0</v>
      </c>
      <c r="N88" s="273">
        <v>338794</v>
      </c>
      <c r="O88" s="273">
        <v>0</v>
      </c>
      <c r="P88" s="273">
        <v>0</v>
      </c>
      <c r="Q88" s="273">
        <v>0</v>
      </c>
      <c r="R88" s="6">
        <v>338794</v>
      </c>
      <c r="S88" s="354">
        <f t="shared" si="6"/>
        <v>0</v>
      </c>
    </row>
    <row r="89" spans="1:19" s="6" customFormat="1" ht="33" customHeight="1">
      <c r="A89" s="263">
        <v>78</v>
      </c>
      <c r="B89" s="264" t="s">
        <v>448</v>
      </c>
      <c r="C89" s="79">
        <f t="shared" si="5"/>
        <v>258006</v>
      </c>
      <c r="D89" s="273">
        <v>0</v>
      </c>
      <c r="E89" s="273">
        <v>0</v>
      </c>
      <c r="F89" s="273">
        <v>0</v>
      </c>
      <c r="G89" s="273">
        <v>0</v>
      </c>
      <c r="H89" s="273">
        <v>0</v>
      </c>
      <c r="I89" s="273">
        <v>0</v>
      </c>
      <c r="J89" s="273">
        <v>0</v>
      </c>
      <c r="K89" s="273">
        <v>0</v>
      </c>
      <c r="L89" s="273">
        <v>0</v>
      </c>
      <c r="M89" s="273">
        <v>0</v>
      </c>
      <c r="N89" s="273">
        <v>258006</v>
      </c>
      <c r="O89" s="273">
        <v>0</v>
      </c>
      <c r="P89" s="273">
        <v>0</v>
      </c>
      <c r="Q89" s="273">
        <v>0</v>
      </c>
      <c r="R89" s="6">
        <v>258006</v>
      </c>
      <c r="S89" s="354">
        <f t="shared" si="6"/>
        <v>0</v>
      </c>
    </row>
    <row r="90" spans="1:19" s="6" customFormat="1" ht="33" customHeight="1">
      <c r="A90" s="263">
        <v>79</v>
      </c>
      <c r="B90" s="264" t="s">
        <v>449</v>
      </c>
      <c r="C90" s="79">
        <f t="shared" si="5"/>
        <v>432299</v>
      </c>
      <c r="D90" s="273">
        <v>0</v>
      </c>
      <c r="E90" s="273">
        <v>0</v>
      </c>
      <c r="F90" s="273">
        <v>0</v>
      </c>
      <c r="G90" s="273">
        <v>0</v>
      </c>
      <c r="H90" s="273">
        <v>0</v>
      </c>
      <c r="I90" s="273">
        <v>0</v>
      </c>
      <c r="J90" s="273">
        <v>0</v>
      </c>
      <c r="K90" s="273">
        <v>0</v>
      </c>
      <c r="L90" s="273">
        <v>0</v>
      </c>
      <c r="M90" s="273">
        <v>0</v>
      </c>
      <c r="N90" s="273">
        <v>432299</v>
      </c>
      <c r="O90" s="273">
        <v>0</v>
      </c>
      <c r="P90" s="273">
        <v>0</v>
      </c>
      <c r="Q90" s="273">
        <v>0</v>
      </c>
      <c r="R90" s="6">
        <v>432299</v>
      </c>
      <c r="S90" s="354">
        <f t="shared" si="6"/>
        <v>0</v>
      </c>
    </row>
    <row r="91" spans="1:19" s="6" customFormat="1" ht="28.9" customHeight="1">
      <c r="A91" s="263">
        <v>80</v>
      </c>
      <c r="B91" s="264" t="s">
        <v>450</v>
      </c>
      <c r="C91" s="79">
        <f t="shared" si="5"/>
        <v>125776</v>
      </c>
      <c r="D91" s="273">
        <v>0</v>
      </c>
      <c r="E91" s="273">
        <v>0</v>
      </c>
      <c r="F91" s="273">
        <v>0</v>
      </c>
      <c r="G91" s="273">
        <v>0</v>
      </c>
      <c r="H91" s="273">
        <v>0</v>
      </c>
      <c r="I91" s="273">
        <v>0</v>
      </c>
      <c r="J91" s="273">
        <v>0</v>
      </c>
      <c r="K91" s="273">
        <v>0</v>
      </c>
      <c r="L91" s="273">
        <v>0</v>
      </c>
      <c r="M91" s="273">
        <v>0</v>
      </c>
      <c r="N91" s="273">
        <v>125776</v>
      </c>
      <c r="O91" s="273">
        <v>0</v>
      </c>
      <c r="P91" s="273">
        <v>0</v>
      </c>
      <c r="Q91" s="273">
        <v>0</v>
      </c>
      <c r="R91" s="6">
        <v>125776</v>
      </c>
      <c r="S91" s="354">
        <f t="shared" si="6"/>
        <v>0</v>
      </c>
    </row>
    <row r="92" spans="1:19" s="6" customFormat="1" ht="28.9" customHeight="1">
      <c r="A92" s="263">
        <v>81</v>
      </c>
      <c r="B92" s="264" t="s">
        <v>451</v>
      </c>
      <c r="C92" s="79">
        <f t="shared" si="5"/>
        <v>98956</v>
      </c>
      <c r="D92" s="273">
        <v>0</v>
      </c>
      <c r="E92" s="273">
        <v>0</v>
      </c>
      <c r="F92" s="273">
        <v>0</v>
      </c>
      <c r="G92" s="273">
        <v>0</v>
      </c>
      <c r="H92" s="273">
        <v>0</v>
      </c>
      <c r="I92" s="273">
        <v>0</v>
      </c>
      <c r="J92" s="273">
        <v>0</v>
      </c>
      <c r="K92" s="273">
        <v>0</v>
      </c>
      <c r="L92" s="273">
        <v>0</v>
      </c>
      <c r="M92" s="273">
        <v>0</v>
      </c>
      <c r="N92" s="273">
        <v>98956</v>
      </c>
      <c r="O92" s="273">
        <v>0</v>
      </c>
      <c r="P92" s="273">
        <v>0</v>
      </c>
      <c r="Q92" s="273">
        <v>0</v>
      </c>
      <c r="R92" s="6">
        <v>98956</v>
      </c>
      <c r="S92" s="354">
        <f t="shared" si="6"/>
        <v>0</v>
      </c>
    </row>
    <row r="93" spans="1:19" s="6" customFormat="1" ht="34.5" customHeight="1">
      <c r="A93" s="263">
        <v>82</v>
      </c>
      <c r="B93" s="264" t="s">
        <v>452</v>
      </c>
      <c r="C93" s="79">
        <f t="shared" si="5"/>
        <v>78956</v>
      </c>
      <c r="D93" s="273">
        <v>0</v>
      </c>
      <c r="E93" s="273">
        <v>0</v>
      </c>
      <c r="F93" s="273">
        <v>0</v>
      </c>
      <c r="G93" s="273">
        <v>0</v>
      </c>
      <c r="H93" s="273">
        <v>0</v>
      </c>
      <c r="I93" s="273">
        <v>0</v>
      </c>
      <c r="J93" s="273">
        <v>0</v>
      </c>
      <c r="K93" s="273">
        <v>0</v>
      </c>
      <c r="L93" s="273">
        <v>0</v>
      </c>
      <c r="M93" s="273">
        <v>0</v>
      </c>
      <c r="N93" s="273">
        <v>78956</v>
      </c>
      <c r="O93" s="273">
        <v>0</v>
      </c>
      <c r="P93" s="273">
        <v>0</v>
      </c>
      <c r="Q93" s="273">
        <v>0</v>
      </c>
      <c r="R93" s="6">
        <v>78956</v>
      </c>
      <c r="S93" s="354">
        <f t="shared" si="6"/>
        <v>0</v>
      </c>
    </row>
    <row r="94" spans="1:19" s="6" customFormat="1" ht="28.9" customHeight="1">
      <c r="A94" s="263">
        <v>83</v>
      </c>
      <c r="B94" s="264" t="s">
        <v>453</v>
      </c>
      <c r="C94" s="79">
        <f t="shared" si="5"/>
        <v>98956</v>
      </c>
      <c r="D94" s="273">
        <v>0</v>
      </c>
      <c r="E94" s="273">
        <v>0</v>
      </c>
      <c r="F94" s="273">
        <v>0</v>
      </c>
      <c r="G94" s="273">
        <v>0</v>
      </c>
      <c r="H94" s="273">
        <v>0</v>
      </c>
      <c r="I94" s="273">
        <v>0</v>
      </c>
      <c r="J94" s="273">
        <v>0</v>
      </c>
      <c r="K94" s="273">
        <v>0</v>
      </c>
      <c r="L94" s="273">
        <v>0</v>
      </c>
      <c r="M94" s="273">
        <v>0</v>
      </c>
      <c r="N94" s="273">
        <v>98956</v>
      </c>
      <c r="O94" s="273">
        <v>0</v>
      </c>
      <c r="P94" s="273">
        <v>0</v>
      </c>
      <c r="Q94" s="273">
        <v>0</v>
      </c>
      <c r="R94" s="6">
        <v>98956</v>
      </c>
      <c r="S94" s="354">
        <f t="shared" si="6"/>
        <v>0</v>
      </c>
    </row>
    <row r="95" spans="1:19" s="6" customFormat="1" ht="28.9" customHeight="1">
      <c r="A95" s="263">
        <v>84</v>
      </c>
      <c r="B95" s="264" t="s">
        <v>454</v>
      </c>
      <c r="C95" s="79">
        <f t="shared" si="5"/>
        <v>98956</v>
      </c>
      <c r="D95" s="273">
        <v>0</v>
      </c>
      <c r="E95" s="273">
        <v>0</v>
      </c>
      <c r="F95" s="273">
        <v>0</v>
      </c>
      <c r="G95" s="273">
        <v>0</v>
      </c>
      <c r="H95" s="273">
        <v>0</v>
      </c>
      <c r="I95" s="273">
        <v>0</v>
      </c>
      <c r="J95" s="273">
        <v>0</v>
      </c>
      <c r="K95" s="273">
        <v>0</v>
      </c>
      <c r="L95" s="273">
        <v>0</v>
      </c>
      <c r="M95" s="273">
        <v>0</v>
      </c>
      <c r="N95" s="273">
        <v>98956</v>
      </c>
      <c r="O95" s="273">
        <v>0</v>
      </c>
      <c r="P95" s="273">
        <v>0</v>
      </c>
      <c r="Q95" s="273">
        <v>0</v>
      </c>
      <c r="R95" s="6">
        <v>98956</v>
      </c>
      <c r="S95" s="354">
        <f t="shared" si="6"/>
        <v>0</v>
      </c>
    </row>
    <row r="96" spans="1:19" s="6" customFormat="1" ht="35.25" customHeight="1">
      <c r="A96" s="263">
        <v>85</v>
      </c>
      <c r="B96" s="264" t="s">
        <v>455</v>
      </c>
      <c r="C96" s="79">
        <f t="shared" si="5"/>
        <v>41820</v>
      </c>
      <c r="D96" s="273">
        <v>0</v>
      </c>
      <c r="E96" s="273">
        <v>0</v>
      </c>
      <c r="F96" s="273">
        <v>0</v>
      </c>
      <c r="G96" s="273">
        <v>0</v>
      </c>
      <c r="H96" s="273">
        <v>0</v>
      </c>
      <c r="I96" s="273">
        <v>0</v>
      </c>
      <c r="J96" s="273">
        <v>0</v>
      </c>
      <c r="K96" s="273">
        <v>0</v>
      </c>
      <c r="L96" s="273">
        <v>0</v>
      </c>
      <c r="M96" s="273">
        <v>0</v>
      </c>
      <c r="N96" s="273">
        <v>41820</v>
      </c>
      <c r="O96" s="273">
        <v>0</v>
      </c>
      <c r="P96" s="273">
        <v>0</v>
      </c>
      <c r="Q96" s="273">
        <v>0</v>
      </c>
      <c r="R96" s="6">
        <v>41820</v>
      </c>
      <c r="S96" s="354">
        <f t="shared" si="6"/>
        <v>0</v>
      </c>
    </row>
    <row r="97" spans="1:19" s="6" customFormat="1" ht="34.5" customHeight="1">
      <c r="A97" s="263">
        <v>86</v>
      </c>
      <c r="B97" s="264" t="s">
        <v>456</v>
      </c>
      <c r="C97" s="79">
        <f t="shared" si="5"/>
        <v>59700</v>
      </c>
      <c r="D97" s="273">
        <v>0</v>
      </c>
      <c r="E97" s="273">
        <v>0</v>
      </c>
      <c r="F97" s="273">
        <v>0</v>
      </c>
      <c r="G97" s="273">
        <v>0</v>
      </c>
      <c r="H97" s="273">
        <v>0</v>
      </c>
      <c r="I97" s="273">
        <v>0</v>
      </c>
      <c r="J97" s="273">
        <v>0</v>
      </c>
      <c r="K97" s="273">
        <v>0</v>
      </c>
      <c r="L97" s="273">
        <v>0</v>
      </c>
      <c r="M97" s="273">
        <v>0</v>
      </c>
      <c r="N97" s="273">
        <v>59700</v>
      </c>
      <c r="O97" s="273">
        <v>0</v>
      </c>
      <c r="P97" s="273">
        <v>0</v>
      </c>
      <c r="Q97" s="273">
        <v>0</v>
      </c>
      <c r="R97" s="6">
        <v>59700</v>
      </c>
      <c r="S97" s="354">
        <f t="shared" si="6"/>
        <v>0</v>
      </c>
    </row>
    <row r="98" spans="1:19" s="6" customFormat="1" ht="28.9" customHeight="1">
      <c r="A98" s="263">
        <v>87</v>
      </c>
      <c r="B98" s="264" t="s">
        <v>457</v>
      </c>
      <c r="C98" s="79">
        <f t="shared" si="5"/>
        <v>20000</v>
      </c>
      <c r="D98" s="273">
        <v>0</v>
      </c>
      <c r="E98" s="273">
        <v>0</v>
      </c>
      <c r="F98" s="273">
        <v>0</v>
      </c>
      <c r="G98" s="273">
        <v>0</v>
      </c>
      <c r="H98" s="273">
        <v>0</v>
      </c>
      <c r="I98" s="273">
        <v>0</v>
      </c>
      <c r="J98" s="273">
        <v>0</v>
      </c>
      <c r="K98" s="273">
        <v>0</v>
      </c>
      <c r="L98" s="273">
        <v>0</v>
      </c>
      <c r="M98" s="273">
        <v>0</v>
      </c>
      <c r="N98" s="273">
        <v>20000</v>
      </c>
      <c r="O98" s="273">
        <v>0</v>
      </c>
      <c r="P98" s="273">
        <v>0</v>
      </c>
      <c r="Q98" s="273">
        <v>0</v>
      </c>
      <c r="R98" s="6">
        <v>20000</v>
      </c>
      <c r="S98" s="354">
        <f t="shared" si="6"/>
        <v>0</v>
      </c>
    </row>
    <row r="99" spans="1:19" s="6" customFormat="1" ht="28.9" customHeight="1">
      <c r="A99" s="263">
        <v>88</v>
      </c>
      <c r="B99" s="264" t="s">
        <v>458</v>
      </c>
      <c r="C99" s="79">
        <f t="shared" si="5"/>
        <v>15000</v>
      </c>
      <c r="D99" s="273">
        <v>0</v>
      </c>
      <c r="E99" s="273">
        <v>0</v>
      </c>
      <c r="F99" s="273">
        <v>0</v>
      </c>
      <c r="G99" s="273">
        <v>0</v>
      </c>
      <c r="H99" s="273">
        <v>0</v>
      </c>
      <c r="I99" s="273">
        <v>0</v>
      </c>
      <c r="J99" s="273">
        <v>0</v>
      </c>
      <c r="K99" s="273">
        <v>0</v>
      </c>
      <c r="L99" s="273">
        <v>0</v>
      </c>
      <c r="M99" s="273">
        <v>0</v>
      </c>
      <c r="N99" s="273">
        <v>15000</v>
      </c>
      <c r="O99" s="273">
        <v>0</v>
      </c>
      <c r="P99" s="273">
        <v>0</v>
      </c>
      <c r="Q99" s="273">
        <v>0</v>
      </c>
      <c r="R99" s="6">
        <v>15000</v>
      </c>
      <c r="S99" s="354">
        <f t="shared" si="6"/>
        <v>0</v>
      </c>
    </row>
    <row r="100" spans="1:19" s="6" customFormat="1" ht="33.75" customHeight="1">
      <c r="A100" s="263">
        <v>89</v>
      </c>
      <c r="B100" s="264" t="s">
        <v>459</v>
      </c>
      <c r="C100" s="79">
        <f t="shared" si="5"/>
        <v>20000</v>
      </c>
      <c r="D100" s="273">
        <v>0</v>
      </c>
      <c r="E100" s="273">
        <v>0</v>
      </c>
      <c r="F100" s="273">
        <v>0</v>
      </c>
      <c r="G100" s="273">
        <v>0</v>
      </c>
      <c r="H100" s="273">
        <v>0</v>
      </c>
      <c r="I100" s="273">
        <v>0</v>
      </c>
      <c r="J100" s="273">
        <v>0</v>
      </c>
      <c r="K100" s="273">
        <v>0</v>
      </c>
      <c r="L100" s="273">
        <v>0</v>
      </c>
      <c r="M100" s="273">
        <v>0</v>
      </c>
      <c r="N100" s="273">
        <v>0</v>
      </c>
      <c r="O100" s="273">
        <v>0</v>
      </c>
      <c r="P100" s="273">
        <v>20000</v>
      </c>
      <c r="Q100" s="273">
        <v>0</v>
      </c>
      <c r="R100" s="6">
        <v>20000</v>
      </c>
      <c r="S100" s="354">
        <f t="shared" si="6"/>
        <v>0</v>
      </c>
    </row>
    <row r="101" spans="1:19" s="6" customFormat="1" ht="28.9" customHeight="1">
      <c r="A101" s="263">
        <v>90</v>
      </c>
      <c r="B101" s="264" t="s">
        <v>460</v>
      </c>
      <c r="C101" s="79">
        <f t="shared" si="5"/>
        <v>80000</v>
      </c>
      <c r="D101" s="273">
        <v>0</v>
      </c>
      <c r="E101" s="273">
        <v>0</v>
      </c>
      <c r="F101" s="273">
        <v>0</v>
      </c>
      <c r="G101" s="273">
        <v>0</v>
      </c>
      <c r="H101" s="273">
        <v>0</v>
      </c>
      <c r="I101" s="273">
        <v>0</v>
      </c>
      <c r="J101" s="273">
        <v>0</v>
      </c>
      <c r="K101" s="273">
        <v>0</v>
      </c>
      <c r="L101" s="273">
        <v>0</v>
      </c>
      <c r="M101" s="273">
        <v>0</v>
      </c>
      <c r="N101" s="273">
        <v>0</v>
      </c>
      <c r="O101" s="273">
        <v>0</v>
      </c>
      <c r="P101" s="273">
        <v>80000</v>
      </c>
      <c r="Q101" s="273">
        <v>0</v>
      </c>
      <c r="R101" s="6">
        <v>80000</v>
      </c>
      <c r="S101" s="354">
        <f t="shared" si="6"/>
        <v>0</v>
      </c>
    </row>
    <row r="102" spans="1:19" s="6" customFormat="1" ht="28.9" customHeight="1">
      <c r="A102" s="263">
        <v>91</v>
      </c>
      <c r="B102" s="264" t="s">
        <v>461</v>
      </c>
      <c r="C102" s="79">
        <f t="shared" si="5"/>
        <v>15000</v>
      </c>
      <c r="D102" s="273">
        <v>0</v>
      </c>
      <c r="E102" s="273">
        <v>0</v>
      </c>
      <c r="F102" s="273">
        <v>0</v>
      </c>
      <c r="G102" s="273">
        <v>0</v>
      </c>
      <c r="H102" s="273">
        <v>0</v>
      </c>
      <c r="I102" s="273">
        <v>0</v>
      </c>
      <c r="J102" s="273">
        <v>0</v>
      </c>
      <c r="K102" s="273">
        <v>0</v>
      </c>
      <c r="L102" s="273">
        <v>0</v>
      </c>
      <c r="M102" s="273">
        <v>0</v>
      </c>
      <c r="N102" s="273">
        <v>0</v>
      </c>
      <c r="O102" s="273">
        <v>0</v>
      </c>
      <c r="P102" s="273">
        <v>15000</v>
      </c>
      <c r="Q102" s="273">
        <v>0</v>
      </c>
      <c r="R102" s="6">
        <v>15000</v>
      </c>
      <c r="S102" s="354">
        <f t="shared" si="6"/>
        <v>0</v>
      </c>
    </row>
    <row r="103" spans="1:19" s="6" customFormat="1" ht="28.9" customHeight="1">
      <c r="A103" s="263">
        <v>92</v>
      </c>
      <c r="B103" s="264" t="s">
        <v>462</v>
      </c>
      <c r="C103" s="79">
        <f t="shared" si="5"/>
        <v>30000</v>
      </c>
      <c r="D103" s="273">
        <v>0</v>
      </c>
      <c r="E103" s="273">
        <v>0</v>
      </c>
      <c r="F103" s="273">
        <v>0</v>
      </c>
      <c r="G103" s="273">
        <v>0</v>
      </c>
      <c r="H103" s="273">
        <v>0</v>
      </c>
      <c r="I103" s="273">
        <v>0</v>
      </c>
      <c r="J103" s="273">
        <v>0</v>
      </c>
      <c r="K103" s="273">
        <v>0</v>
      </c>
      <c r="L103" s="273">
        <v>0</v>
      </c>
      <c r="M103" s="273">
        <v>0</v>
      </c>
      <c r="N103" s="273">
        <v>0</v>
      </c>
      <c r="O103" s="273">
        <v>0</v>
      </c>
      <c r="P103" s="273">
        <v>30000</v>
      </c>
      <c r="Q103" s="273">
        <v>0</v>
      </c>
      <c r="R103" s="6">
        <v>30000</v>
      </c>
      <c r="S103" s="354">
        <f t="shared" si="6"/>
        <v>0</v>
      </c>
    </row>
    <row r="104" spans="1:19" s="6" customFormat="1" ht="28.9" customHeight="1">
      <c r="A104" s="263">
        <v>93</v>
      </c>
      <c r="B104" s="264" t="s">
        <v>463</v>
      </c>
      <c r="C104" s="79">
        <f t="shared" si="5"/>
        <v>30000</v>
      </c>
      <c r="D104" s="273">
        <v>0</v>
      </c>
      <c r="E104" s="273">
        <v>0</v>
      </c>
      <c r="F104" s="273">
        <v>0</v>
      </c>
      <c r="G104" s="273">
        <v>0</v>
      </c>
      <c r="H104" s="273">
        <v>0</v>
      </c>
      <c r="I104" s="273">
        <v>0</v>
      </c>
      <c r="J104" s="273">
        <v>0</v>
      </c>
      <c r="K104" s="273">
        <v>0</v>
      </c>
      <c r="L104" s="273">
        <v>0</v>
      </c>
      <c r="M104" s="273">
        <v>0</v>
      </c>
      <c r="N104" s="273">
        <v>0</v>
      </c>
      <c r="O104" s="273">
        <v>0</v>
      </c>
      <c r="P104" s="273">
        <v>30000</v>
      </c>
      <c r="Q104" s="273">
        <v>0</v>
      </c>
      <c r="R104" s="6">
        <v>30000</v>
      </c>
      <c r="S104" s="354">
        <f t="shared" si="6"/>
        <v>0</v>
      </c>
    </row>
    <row r="105" spans="1:19" s="6" customFormat="1" ht="28.9" customHeight="1">
      <c r="A105" s="263">
        <v>94</v>
      </c>
      <c r="B105" s="264" t="s">
        <v>464</v>
      </c>
      <c r="C105" s="79">
        <f t="shared" si="5"/>
        <v>15000</v>
      </c>
      <c r="D105" s="273">
        <v>0</v>
      </c>
      <c r="E105" s="273">
        <v>0</v>
      </c>
      <c r="F105" s="273">
        <v>0</v>
      </c>
      <c r="G105" s="273">
        <v>0</v>
      </c>
      <c r="H105" s="273">
        <v>0</v>
      </c>
      <c r="I105" s="273">
        <v>0</v>
      </c>
      <c r="J105" s="273">
        <v>0</v>
      </c>
      <c r="K105" s="273">
        <v>0</v>
      </c>
      <c r="L105" s="273">
        <v>0</v>
      </c>
      <c r="M105" s="273">
        <v>0</v>
      </c>
      <c r="N105" s="273">
        <v>0</v>
      </c>
      <c r="O105" s="273">
        <v>0</v>
      </c>
      <c r="P105" s="273">
        <v>15000</v>
      </c>
      <c r="Q105" s="273">
        <v>0</v>
      </c>
      <c r="R105" s="6">
        <v>15000</v>
      </c>
      <c r="S105" s="354">
        <f t="shared" si="6"/>
        <v>0</v>
      </c>
    </row>
    <row r="106" spans="1:19" s="6" customFormat="1" ht="28.9" customHeight="1">
      <c r="A106" s="263">
        <v>95</v>
      </c>
      <c r="B106" s="264" t="s">
        <v>465</v>
      </c>
      <c r="C106" s="79">
        <f t="shared" si="5"/>
        <v>25000</v>
      </c>
      <c r="D106" s="273">
        <v>0</v>
      </c>
      <c r="E106" s="273">
        <v>0</v>
      </c>
      <c r="F106" s="273">
        <v>0</v>
      </c>
      <c r="G106" s="273">
        <v>0</v>
      </c>
      <c r="H106" s="273">
        <v>0</v>
      </c>
      <c r="I106" s="273">
        <v>0</v>
      </c>
      <c r="J106" s="273">
        <v>0</v>
      </c>
      <c r="K106" s="273">
        <v>0</v>
      </c>
      <c r="L106" s="273">
        <v>0</v>
      </c>
      <c r="M106" s="273">
        <v>0</v>
      </c>
      <c r="N106" s="273">
        <v>0</v>
      </c>
      <c r="O106" s="273">
        <v>0</v>
      </c>
      <c r="P106" s="273">
        <v>25000</v>
      </c>
      <c r="Q106" s="273">
        <v>0</v>
      </c>
      <c r="R106" s="6">
        <v>25000</v>
      </c>
      <c r="S106" s="354">
        <f t="shared" si="6"/>
        <v>0</v>
      </c>
    </row>
    <row r="107" spans="1:19" s="6" customFormat="1" ht="28.9" customHeight="1">
      <c r="A107" s="263">
        <v>96</v>
      </c>
      <c r="B107" s="264" t="s">
        <v>466</v>
      </c>
      <c r="C107" s="79">
        <f t="shared" si="5"/>
        <v>15000</v>
      </c>
      <c r="D107" s="273">
        <v>0</v>
      </c>
      <c r="E107" s="273">
        <v>0</v>
      </c>
      <c r="F107" s="273">
        <v>0</v>
      </c>
      <c r="G107" s="273">
        <v>0</v>
      </c>
      <c r="H107" s="273">
        <v>0</v>
      </c>
      <c r="I107" s="273">
        <v>0</v>
      </c>
      <c r="J107" s="273">
        <v>0</v>
      </c>
      <c r="K107" s="273">
        <v>0</v>
      </c>
      <c r="L107" s="273">
        <v>0</v>
      </c>
      <c r="M107" s="273">
        <v>0</v>
      </c>
      <c r="N107" s="273">
        <v>0</v>
      </c>
      <c r="O107" s="273">
        <v>0</v>
      </c>
      <c r="P107" s="273">
        <v>15000</v>
      </c>
      <c r="Q107" s="273">
        <v>0</v>
      </c>
      <c r="R107" s="6">
        <v>15000</v>
      </c>
      <c r="S107" s="354">
        <f t="shared" si="6"/>
        <v>0</v>
      </c>
    </row>
    <row r="108" spans="1:19" s="6" customFormat="1" ht="28.9" customHeight="1">
      <c r="A108" s="263">
        <v>97</v>
      </c>
      <c r="B108" s="264" t="s">
        <v>467</v>
      </c>
      <c r="C108" s="79">
        <f t="shared" si="5"/>
        <v>15000</v>
      </c>
      <c r="D108" s="273">
        <v>0</v>
      </c>
      <c r="E108" s="273">
        <v>0</v>
      </c>
      <c r="F108" s="273">
        <v>0</v>
      </c>
      <c r="G108" s="273">
        <v>0</v>
      </c>
      <c r="H108" s="273">
        <v>0</v>
      </c>
      <c r="I108" s="273">
        <v>0</v>
      </c>
      <c r="J108" s="273">
        <v>0</v>
      </c>
      <c r="K108" s="273">
        <v>0</v>
      </c>
      <c r="L108" s="273">
        <v>0</v>
      </c>
      <c r="M108" s="273">
        <v>0</v>
      </c>
      <c r="N108" s="273">
        <v>0</v>
      </c>
      <c r="O108" s="273">
        <v>0</v>
      </c>
      <c r="P108" s="273">
        <v>15000</v>
      </c>
      <c r="Q108" s="273">
        <v>0</v>
      </c>
      <c r="R108" s="6">
        <v>15000</v>
      </c>
      <c r="S108" s="354">
        <f t="shared" si="6"/>
        <v>0</v>
      </c>
    </row>
    <row r="109" spans="1:19" s="6" customFormat="1" ht="28.9" customHeight="1">
      <c r="A109" s="263">
        <v>98</v>
      </c>
      <c r="B109" s="264" t="s">
        <v>468</v>
      </c>
      <c r="C109" s="79">
        <f t="shared" si="5"/>
        <v>25000</v>
      </c>
      <c r="D109" s="273">
        <v>0</v>
      </c>
      <c r="E109" s="273">
        <v>0</v>
      </c>
      <c r="F109" s="273">
        <v>0</v>
      </c>
      <c r="G109" s="273">
        <v>0</v>
      </c>
      <c r="H109" s="273">
        <v>0</v>
      </c>
      <c r="I109" s="273">
        <v>0</v>
      </c>
      <c r="J109" s="273">
        <v>0</v>
      </c>
      <c r="K109" s="273">
        <v>0</v>
      </c>
      <c r="L109" s="273">
        <v>0</v>
      </c>
      <c r="M109" s="273">
        <v>0</v>
      </c>
      <c r="N109" s="273">
        <v>0</v>
      </c>
      <c r="O109" s="273">
        <v>0</v>
      </c>
      <c r="P109" s="273">
        <v>25000</v>
      </c>
      <c r="Q109" s="273">
        <v>0</v>
      </c>
      <c r="R109" s="6">
        <v>25000</v>
      </c>
      <c r="S109" s="354">
        <f t="shared" si="6"/>
        <v>0</v>
      </c>
    </row>
    <row r="110" spans="1:19" s="6" customFormat="1" ht="28.9" customHeight="1">
      <c r="A110" s="263">
        <v>99</v>
      </c>
      <c r="B110" s="264" t="s">
        <v>469</v>
      </c>
      <c r="C110" s="79">
        <f t="shared" si="5"/>
        <v>315000</v>
      </c>
      <c r="D110" s="273">
        <v>0</v>
      </c>
      <c r="E110" s="273">
        <v>0</v>
      </c>
      <c r="F110" s="273">
        <v>0</v>
      </c>
      <c r="G110" s="273">
        <v>0</v>
      </c>
      <c r="H110" s="273">
        <v>0</v>
      </c>
      <c r="I110" s="273">
        <v>0</v>
      </c>
      <c r="J110" s="273">
        <v>0</v>
      </c>
      <c r="K110" s="273">
        <v>0</v>
      </c>
      <c r="L110" s="273">
        <v>0</v>
      </c>
      <c r="M110" s="273">
        <v>0</v>
      </c>
      <c r="N110" s="273">
        <v>0</v>
      </c>
      <c r="O110" s="273">
        <v>0</v>
      </c>
      <c r="P110" s="273">
        <v>315000</v>
      </c>
      <c r="Q110" s="273">
        <v>0</v>
      </c>
      <c r="R110" s="6">
        <v>315000</v>
      </c>
      <c r="S110" s="354">
        <f t="shared" si="6"/>
        <v>0</v>
      </c>
    </row>
    <row r="111" spans="1:19" s="6" customFormat="1" ht="28.9" customHeight="1">
      <c r="A111" s="263">
        <v>100</v>
      </c>
      <c r="B111" s="264" t="s">
        <v>470</v>
      </c>
      <c r="C111" s="79">
        <f t="shared" si="5"/>
        <v>20000</v>
      </c>
      <c r="D111" s="273">
        <v>0</v>
      </c>
      <c r="E111" s="273">
        <v>0</v>
      </c>
      <c r="F111" s="273">
        <v>20000</v>
      </c>
      <c r="G111" s="273">
        <v>0</v>
      </c>
      <c r="H111" s="273">
        <v>0</v>
      </c>
      <c r="I111" s="273">
        <v>0</v>
      </c>
      <c r="J111" s="273">
        <v>0</v>
      </c>
      <c r="K111" s="273">
        <v>0</v>
      </c>
      <c r="L111" s="273">
        <v>0</v>
      </c>
      <c r="M111" s="273">
        <v>0</v>
      </c>
      <c r="N111" s="273">
        <v>0</v>
      </c>
      <c r="O111" s="273">
        <v>0</v>
      </c>
      <c r="P111" s="273">
        <v>0</v>
      </c>
      <c r="Q111" s="273">
        <v>0</v>
      </c>
      <c r="R111" s="6">
        <v>20000</v>
      </c>
      <c r="S111" s="354">
        <f t="shared" si="6"/>
        <v>0</v>
      </c>
    </row>
    <row r="112" spans="1:19" s="6" customFormat="1" ht="28.9" customHeight="1">
      <c r="A112" s="263">
        <v>101</v>
      </c>
      <c r="B112" s="264" t="s">
        <v>471</v>
      </c>
      <c r="C112" s="79">
        <f t="shared" si="5"/>
        <v>20000</v>
      </c>
      <c r="D112" s="273">
        <v>0</v>
      </c>
      <c r="E112" s="273">
        <v>0</v>
      </c>
      <c r="F112" s="273">
        <v>20000</v>
      </c>
      <c r="G112" s="273">
        <v>0</v>
      </c>
      <c r="H112" s="273">
        <v>0</v>
      </c>
      <c r="I112" s="273">
        <v>0</v>
      </c>
      <c r="J112" s="273">
        <v>0</v>
      </c>
      <c r="K112" s="273">
        <v>0</v>
      </c>
      <c r="L112" s="273">
        <v>0</v>
      </c>
      <c r="M112" s="273">
        <v>0</v>
      </c>
      <c r="N112" s="273">
        <v>0</v>
      </c>
      <c r="O112" s="273">
        <v>0</v>
      </c>
      <c r="P112" s="273">
        <v>0</v>
      </c>
      <c r="Q112" s="273">
        <v>0</v>
      </c>
      <c r="R112" s="6">
        <v>20000</v>
      </c>
      <c r="S112" s="354">
        <f t="shared" si="6"/>
        <v>0</v>
      </c>
    </row>
    <row r="113" spans="1:19" s="6" customFormat="1" ht="28.9" customHeight="1">
      <c r="A113" s="263">
        <v>102</v>
      </c>
      <c r="B113" s="264" t="s">
        <v>472</v>
      </c>
      <c r="C113" s="79">
        <f t="shared" si="5"/>
        <v>45000</v>
      </c>
      <c r="D113" s="273">
        <v>0</v>
      </c>
      <c r="E113" s="273">
        <v>0</v>
      </c>
      <c r="F113" s="273">
        <v>45000</v>
      </c>
      <c r="G113" s="273">
        <v>0</v>
      </c>
      <c r="H113" s="273">
        <v>0</v>
      </c>
      <c r="I113" s="273">
        <v>0</v>
      </c>
      <c r="J113" s="273">
        <v>0</v>
      </c>
      <c r="K113" s="273">
        <v>0</v>
      </c>
      <c r="L113" s="273">
        <v>0</v>
      </c>
      <c r="M113" s="273">
        <v>0</v>
      </c>
      <c r="N113" s="273">
        <v>0</v>
      </c>
      <c r="O113" s="273">
        <v>0</v>
      </c>
      <c r="P113" s="273">
        <v>0</v>
      </c>
      <c r="Q113" s="273">
        <v>0</v>
      </c>
      <c r="R113" s="6">
        <v>45000</v>
      </c>
      <c r="S113" s="354">
        <f t="shared" si="6"/>
        <v>0</v>
      </c>
    </row>
    <row r="114" spans="1:19" s="6" customFormat="1" ht="28.9" customHeight="1">
      <c r="A114" s="263">
        <v>103</v>
      </c>
      <c r="B114" s="264" t="s">
        <v>473</v>
      </c>
      <c r="C114" s="79">
        <f t="shared" si="5"/>
        <v>20000</v>
      </c>
      <c r="D114" s="273">
        <v>0</v>
      </c>
      <c r="E114" s="273">
        <v>0</v>
      </c>
      <c r="F114" s="273">
        <v>20000</v>
      </c>
      <c r="G114" s="273">
        <v>0</v>
      </c>
      <c r="H114" s="273">
        <v>0</v>
      </c>
      <c r="I114" s="273">
        <v>0</v>
      </c>
      <c r="J114" s="273">
        <v>0</v>
      </c>
      <c r="K114" s="273">
        <v>0</v>
      </c>
      <c r="L114" s="273">
        <v>0</v>
      </c>
      <c r="M114" s="273">
        <v>0</v>
      </c>
      <c r="N114" s="273">
        <v>0</v>
      </c>
      <c r="O114" s="273">
        <v>0</v>
      </c>
      <c r="P114" s="273">
        <v>0</v>
      </c>
      <c r="Q114" s="273">
        <v>0</v>
      </c>
      <c r="R114" s="6">
        <v>20000</v>
      </c>
      <c r="S114" s="354">
        <f t="shared" si="6"/>
        <v>0</v>
      </c>
    </row>
    <row r="115" spans="1:19" s="6" customFormat="1" ht="28.9" customHeight="1">
      <c r="A115" s="263">
        <v>104</v>
      </c>
      <c r="B115" s="264" t="s">
        <v>474</v>
      </c>
      <c r="C115" s="79">
        <f t="shared" si="5"/>
        <v>22758185</v>
      </c>
      <c r="D115" s="273">
        <v>19080100</v>
      </c>
      <c r="E115" s="273">
        <v>0</v>
      </c>
      <c r="F115" s="273">
        <v>0</v>
      </c>
      <c r="G115" s="273">
        <v>0</v>
      </c>
      <c r="H115" s="273">
        <v>0</v>
      </c>
      <c r="I115" s="273">
        <v>0</v>
      </c>
      <c r="J115" s="273">
        <v>0</v>
      </c>
      <c r="K115" s="273">
        <v>0</v>
      </c>
      <c r="L115" s="273">
        <v>0</v>
      </c>
      <c r="M115" s="273">
        <v>0</v>
      </c>
      <c r="N115" s="273">
        <v>3678085</v>
      </c>
      <c r="O115" s="273">
        <v>0</v>
      </c>
      <c r="P115" s="273">
        <v>0</v>
      </c>
      <c r="Q115" s="273">
        <v>0</v>
      </c>
      <c r="R115" s="6">
        <v>22758185</v>
      </c>
      <c r="S115" s="354">
        <f t="shared" si="6"/>
        <v>0</v>
      </c>
    </row>
    <row r="116" spans="1:19" s="6" customFormat="1" ht="28.9" customHeight="1">
      <c r="A116" s="263">
        <v>104</v>
      </c>
      <c r="B116" s="264" t="s">
        <v>294</v>
      </c>
      <c r="C116" s="79">
        <f t="shared" si="5"/>
        <v>600000</v>
      </c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353"/>
      <c r="Q116" s="273">
        <v>600000</v>
      </c>
      <c r="R116" s="6">
        <v>600000</v>
      </c>
      <c r="S116" s="354">
        <f t="shared" si="6"/>
        <v>0</v>
      </c>
    </row>
    <row r="117" spans="1:19" s="17" customFormat="1" ht="28.9" hidden="1" customHeight="1">
      <c r="A117" s="141" t="s">
        <v>6</v>
      </c>
      <c r="B117" s="139" t="s">
        <v>236</v>
      </c>
      <c r="C117" s="140" t="e">
        <f>SUM(C118:C139)</f>
        <v>#REF!</v>
      </c>
      <c r="D117" s="140">
        <f t="shared" ref="D117:P117" si="7">SUM(D118:D139)</f>
        <v>4034714</v>
      </c>
      <c r="E117" s="140">
        <f t="shared" si="7"/>
        <v>3842000</v>
      </c>
      <c r="F117" s="140">
        <f t="shared" si="7"/>
        <v>1376708</v>
      </c>
      <c r="G117" s="140">
        <f t="shared" si="7"/>
        <v>0</v>
      </c>
      <c r="H117" s="140">
        <f t="shared" si="7"/>
        <v>520000</v>
      </c>
      <c r="I117" s="140">
        <f t="shared" si="7"/>
        <v>3439000</v>
      </c>
      <c r="J117" s="140">
        <f t="shared" si="7"/>
        <v>1820000</v>
      </c>
      <c r="K117" s="140">
        <f t="shared" si="7"/>
        <v>273000</v>
      </c>
      <c r="L117" s="140">
        <f t="shared" si="7"/>
        <v>0</v>
      </c>
      <c r="M117" s="140">
        <f t="shared" si="7"/>
        <v>0</v>
      </c>
      <c r="N117" s="140">
        <f t="shared" si="7"/>
        <v>88737584</v>
      </c>
      <c r="O117" s="140">
        <f t="shared" si="7"/>
        <v>4315368</v>
      </c>
      <c r="P117" s="272">
        <f t="shared" si="7"/>
        <v>0</v>
      </c>
    </row>
    <row r="118" spans="1:19" hidden="1">
      <c r="A118" s="142">
        <v>1</v>
      </c>
      <c r="B118" s="142" t="str">
        <f>'89'!B12</f>
        <v>Sơn Thuỷ</v>
      </c>
      <c r="C118" s="79" t="e">
        <f>SUM(D118:P118)-#REF!</f>
        <v>#REF!</v>
      </c>
      <c r="D118" s="142"/>
      <c r="E118" s="142"/>
      <c r="F118" s="142"/>
      <c r="G118" s="142"/>
      <c r="H118" s="142"/>
      <c r="I118" s="142"/>
      <c r="J118" s="142"/>
      <c r="K118" s="142"/>
      <c r="L118" s="142"/>
      <c r="M118" s="79"/>
      <c r="N118" s="142"/>
      <c r="O118" s="142"/>
      <c r="P118" s="142"/>
    </row>
    <row r="119" spans="1:19" hidden="1">
      <c r="A119" s="142">
        <f>A118+1</f>
        <v>2</v>
      </c>
      <c r="B119" s="142" t="str">
        <f>'89'!B13</f>
        <v>Hồng Thượng</v>
      </c>
      <c r="C119" s="79" t="e">
        <f>SUM(D119:P119)-#REF!</f>
        <v>#REF!</v>
      </c>
      <c r="D119" s="142"/>
      <c r="E119" s="142"/>
      <c r="F119" s="142"/>
      <c r="G119" s="142"/>
      <c r="H119" s="142"/>
      <c r="I119" s="142"/>
      <c r="J119" s="142"/>
      <c r="K119" s="142"/>
      <c r="L119" s="142"/>
      <c r="M119" s="79"/>
      <c r="N119" s="142"/>
      <c r="O119" s="142"/>
      <c r="P119" s="142"/>
    </row>
    <row r="120" spans="1:19" hidden="1">
      <c r="A120" s="142">
        <f t="shared" ref="A120:A139" si="8">A119+1</f>
        <v>3</v>
      </c>
      <c r="B120" s="142" t="str">
        <f>'89'!B14</f>
        <v>A Ngo</v>
      </c>
      <c r="C120" s="79" t="e">
        <f>SUM(D120:P120)-#REF!</f>
        <v>#REF!</v>
      </c>
      <c r="D120" s="142"/>
      <c r="E120" s="142"/>
      <c r="F120" s="142"/>
      <c r="G120" s="142"/>
      <c r="H120" s="142"/>
      <c r="I120" s="142"/>
      <c r="J120" s="142"/>
      <c r="K120" s="142"/>
      <c r="L120" s="142"/>
      <c r="M120" s="79"/>
      <c r="N120" s="142"/>
      <c r="O120" s="142"/>
      <c r="P120" s="142"/>
    </row>
    <row r="121" spans="1:19" hidden="1">
      <c r="A121" s="142">
        <f t="shared" si="8"/>
        <v>4</v>
      </c>
      <c r="B121" s="142" t="str">
        <f>'89'!B15</f>
        <v>Hương Phong</v>
      </c>
      <c r="C121" s="79" t="e">
        <f>SUM(D121:P121)-#REF!</f>
        <v>#REF!</v>
      </c>
      <c r="D121" s="142"/>
      <c r="E121" s="142"/>
      <c r="F121" s="142"/>
      <c r="G121" s="142"/>
      <c r="H121" s="142"/>
      <c r="I121" s="142"/>
      <c r="J121" s="142"/>
      <c r="K121" s="142"/>
      <c r="L121" s="142"/>
      <c r="M121" s="79"/>
      <c r="N121" s="142"/>
      <c r="O121" s="142"/>
      <c r="P121" s="142"/>
    </row>
    <row r="122" spans="1:19" hidden="1">
      <c r="A122" s="142">
        <f t="shared" si="8"/>
        <v>5</v>
      </c>
      <c r="B122" s="142" t="str">
        <f>'89'!B16</f>
        <v>Phú Vinh</v>
      </c>
      <c r="C122" s="79" t="e">
        <f>SUM(D122:P122)-#REF!</f>
        <v>#REF!</v>
      </c>
      <c r="D122" s="142"/>
      <c r="E122" s="142"/>
      <c r="F122" s="142"/>
      <c r="G122" s="142"/>
      <c r="H122" s="142"/>
      <c r="I122" s="142"/>
      <c r="J122" s="142"/>
      <c r="K122" s="142"/>
      <c r="L122" s="142"/>
      <c r="M122" s="79"/>
      <c r="N122" s="142"/>
      <c r="O122" s="142"/>
      <c r="P122" s="142"/>
    </row>
    <row r="123" spans="1:19" hidden="1">
      <c r="A123" s="142">
        <f t="shared" si="8"/>
        <v>6</v>
      </c>
      <c r="B123" s="142" t="str">
        <f>'89'!B17</f>
        <v>Hồng Quảng</v>
      </c>
      <c r="C123" s="79" t="e">
        <f>SUM(D123:P123)-#REF!</f>
        <v>#REF!</v>
      </c>
      <c r="D123" s="142"/>
      <c r="E123" s="142"/>
      <c r="F123" s="142"/>
      <c r="G123" s="142"/>
      <c r="H123" s="142"/>
      <c r="I123" s="142"/>
      <c r="J123" s="142"/>
      <c r="K123" s="142"/>
      <c r="L123" s="142"/>
      <c r="M123" s="79"/>
      <c r="N123" s="142"/>
      <c r="O123" s="142"/>
      <c r="P123" s="142"/>
    </row>
    <row r="124" spans="1:19" hidden="1">
      <c r="A124" s="142">
        <f t="shared" si="8"/>
        <v>7</v>
      </c>
      <c r="B124" s="142" t="str">
        <f>'89'!B18</f>
        <v>Hồng Vân</v>
      </c>
      <c r="C124" s="79" t="e">
        <f>SUM(D124:P124)-#REF!</f>
        <v>#REF!</v>
      </c>
      <c r="D124" s="142"/>
      <c r="E124" s="142"/>
      <c r="F124" s="142"/>
      <c r="G124" s="142"/>
      <c r="H124" s="142"/>
      <c r="I124" s="142"/>
      <c r="J124" s="142"/>
      <c r="K124" s="142"/>
      <c r="L124" s="142"/>
      <c r="M124" s="79"/>
      <c r="N124" s="142"/>
      <c r="O124" s="142"/>
      <c r="P124" s="142"/>
    </row>
    <row r="125" spans="1:19" hidden="1">
      <c r="A125" s="142">
        <f t="shared" si="8"/>
        <v>8</v>
      </c>
      <c r="B125" s="142" t="str">
        <f>'89'!B19</f>
        <v>Hồng Thái</v>
      </c>
      <c r="C125" s="79" t="e">
        <f>SUM(D125:P125)-#REF!</f>
        <v>#REF!</v>
      </c>
      <c r="D125" s="142"/>
      <c r="E125" s="142"/>
      <c r="F125" s="142"/>
      <c r="G125" s="142"/>
      <c r="H125" s="142"/>
      <c r="I125" s="142"/>
      <c r="J125" s="142"/>
      <c r="K125" s="142"/>
      <c r="L125" s="142"/>
      <c r="M125" s="79"/>
      <c r="N125" s="142"/>
      <c r="O125" s="142"/>
      <c r="P125" s="142"/>
    </row>
    <row r="126" spans="1:19" hidden="1">
      <c r="A126" s="142">
        <f t="shared" si="8"/>
        <v>9</v>
      </c>
      <c r="B126" s="142" t="str">
        <f>'89'!B20</f>
        <v xml:space="preserve">Hồng Bắc </v>
      </c>
      <c r="C126" s="79" t="e">
        <f>SUM(D126:P126)-#REF!</f>
        <v>#REF!</v>
      </c>
      <c r="D126" s="142"/>
      <c r="E126" s="142"/>
      <c r="F126" s="142"/>
      <c r="G126" s="142"/>
      <c r="H126" s="142"/>
      <c r="I126" s="142"/>
      <c r="J126" s="142"/>
      <c r="K126" s="142"/>
      <c r="L126" s="142"/>
      <c r="M126" s="79"/>
      <c r="N126" s="142"/>
      <c r="O126" s="142"/>
      <c r="P126" s="142"/>
    </row>
    <row r="127" spans="1:19" hidden="1">
      <c r="A127" s="142">
        <f t="shared" si="8"/>
        <v>10</v>
      </c>
      <c r="B127" s="142" t="str">
        <f>'89'!B21</f>
        <v>Thị Trấn</v>
      </c>
      <c r="C127" s="79" t="e">
        <f>SUM(D127:P127)-#REF!</f>
        <v>#REF!</v>
      </c>
      <c r="D127" s="142"/>
      <c r="E127" s="142"/>
      <c r="F127" s="142"/>
      <c r="G127" s="142"/>
      <c r="H127" s="142"/>
      <c r="I127" s="142"/>
      <c r="J127" s="142"/>
      <c r="K127" s="142"/>
      <c r="L127" s="142"/>
      <c r="M127" s="79"/>
      <c r="N127" s="142"/>
      <c r="O127" s="142"/>
      <c r="P127" s="142"/>
    </row>
    <row r="128" spans="1:19" hidden="1">
      <c r="A128" s="142">
        <f t="shared" si="8"/>
        <v>11</v>
      </c>
      <c r="B128" s="142" t="str">
        <f>'89'!B22</f>
        <v>Hồng Kim</v>
      </c>
      <c r="C128" s="79" t="e">
        <f>SUM(D128:P128)-#REF!</f>
        <v>#REF!</v>
      </c>
      <c r="D128" s="142"/>
      <c r="E128" s="142"/>
      <c r="F128" s="142"/>
      <c r="G128" s="142"/>
      <c r="H128" s="142"/>
      <c r="I128" s="142"/>
      <c r="J128" s="142"/>
      <c r="K128" s="142"/>
      <c r="L128" s="142"/>
      <c r="M128" s="79"/>
      <c r="N128" s="142"/>
      <c r="O128" s="142"/>
      <c r="P128" s="142"/>
    </row>
    <row r="129" spans="1:16" hidden="1">
      <c r="A129" s="142">
        <f t="shared" si="8"/>
        <v>12</v>
      </c>
      <c r="B129" s="142" t="str">
        <f>'89'!B23</f>
        <v>Hương Lâm</v>
      </c>
      <c r="C129" s="79" t="e">
        <f>SUM(D129:P129)-#REF!</f>
        <v>#REF!</v>
      </c>
      <c r="D129" s="142"/>
      <c r="E129" s="142"/>
      <c r="F129" s="142"/>
      <c r="G129" s="142"/>
      <c r="H129" s="142"/>
      <c r="I129" s="142"/>
      <c r="J129" s="142"/>
      <c r="K129" s="142"/>
      <c r="L129" s="142"/>
      <c r="M129" s="79"/>
      <c r="N129" s="142"/>
      <c r="O129" s="142"/>
      <c r="P129" s="142"/>
    </row>
    <row r="130" spans="1:16" hidden="1">
      <c r="A130" s="142">
        <f t="shared" si="8"/>
        <v>13</v>
      </c>
      <c r="B130" s="142" t="str">
        <f>'89'!B24</f>
        <v>Nhâm</v>
      </c>
      <c r="C130" s="79" t="e">
        <f>SUM(D130:P130)-#REF!</f>
        <v>#REF!</v>
      </c>
      <c r="D130" s="142"/>
      <c r="E130" s="142"/>
      <c r="F130" s="142"/>
      <c r="G130" s="142"/>
      <c r="H130" s="142"/>
      <c r="I130" s="142"/>
      <c r="J130" s="142"/>
      <c r="K130" s="142"/>
      <c r="L130" s="142"/>
      <c r="M130" s="79"/>
      <c r="N130" s="142"/>
      <c r="O130" s="142"/>
      <c r="P130" s="142"/>
    </row>
    <row r="131" spans="1:16" hidden="1">
      <c r="A131" s="142">
        <f t="shared" si="8"/>
        <v>14</v>
      </c>
      <c r="B131" s="142" t="str">
        <f>'89'!B25</f>
        <v>Hồng Thuỷ</v>
      </c>
      <c r="C131" s="79" t="e">
        <f>SUM(D131:P131)-#REF!</f>
        <v>#REF!</v>
      </c>
      <c r="D131" s="142"/>
      <c r="E131" s="142"/>
      <c r="F131" s="142"/>
      <c r="G131" s="142"/>
      <c r="H131" s="142"/>
      <c r="I131" s="142"/>
      <c r="J131" s="142"/>
      <c r="K131" s="142"/>
      <c r="L131" s="142"/>
      <c r="M131" s="79"/>
      <c r="N131" s="142"/>
      <c r="O131" s="142"/>
      <c r="P131" s="142"/>
    </row>
    <row r="132" spans="1:16" hidden="1">
      <c r="A132" s="142">
        <f t="shared" si="8"/>
        <v>15</v>
      </c>
      <c r="B132" s="142" t="str">
        <f>'89'!B26</f>
        <v>A Roàng</v>
      </c>
      <c r="C132" s="79" t="e">
        <f>SUM(D132:P132)-#REF!</f>
        <v>#REF!</v>
      </c>
      <c r="D132" s="142"/>
      <c r="E132" s="142"/>
      <c r="F132" s="142"/>
      <c r="G132" s="142"/>
      <c r="H132" s="142"/>
      <c r="I132" s="142"/>
      <c r="J132" s="142"/>
      <c r="K132" s="142"/>
      <c r="L132" s="142"/>
      <c r="M132" s="79"/>
      <c r="N132" s="142"/>
      <c r="O132" s="142"/>
      <c r="P132" s="142"/>
    </row>
    <row r="133" spans="1:16" hidden="1">
      <c r="A133" s="142">
        <f t="shared" si="8"/>
        <v>16</v>
      </c>
      <c r="B133" s="142" t="str">
        <f>'89'!B27</f>
        <v>Bắc Sơn</v>
      </c>
      <c r="C133" s="79" t="e">
        <f>SUM(D133:P133)-#REF!</f>
        <v>#REF!</v>
      </c>
      <c r="D133" s="142"/>
      <c r="E133" s="142"/>
      <c r="F133" s="142"/>
      <c r="G133" s="142"/>
      <c r="H133" s="142"/>
      <c r="I133" s="142"/>
      <c r="J133" s="142"/>
      <c r="K133" s="142"/>
      <c r="L133" s="142"/>
      <c r="M133" s="79"/>
      <c r="N133" s="142"/>
      <c r="O133" s="142"/>
      <c r="P133" s="142"/>
    </row>
    <row r="134" spans="1:16" hidden="1">
      <c r="A134" s="142">
        <f t="shared" si="8"/>
        <v>17</v>
      </c>
      <c r="B134" s="142" t="str">
        <f>'89'!B28</f>
        <v>Đông Sơn</v>
      </c>
      <c r="C134" s="79" t="e">
        <f>SUM(D134:P134)-#REF!</f>
        <v>#REF!</v>
      </c>
      <c r="D134" s="142"/>
      <c r="E134" s="142"/>
      <c r="F134" s="142"/>
      <c r="G134" s="142"/>
      <c r="H134" s="142"/>
      <c r="I134" s="142"/>
      <c r="J134" s="142"/>
      <c r="K134" s="142"/>
      <c r="L134" s="142"/>
      <c r="M134" s="79"/>
      <c r="N134" s="142"/>
      <c r="O134" s="142"/>
      <c r="P134" s="142"/>
    </row>
    <row r="135" spans="1:16" hidden="1">
      <c r="A135" s="142">
        <f t="shared" si="8"/>
        <v>18</v>
      </c>
      <c r="B135" s="142" t="str">
        <f>'89'!B29</f>
        <v>A Đớt</v>
      </c>
      <c r="C135" s="79" t="e">
        <f>SUM(D135:P135)-#REF!</f>
        <v>#REF!</v>
      </c>
      <c r="D135" s="142"/>
      <c r="E135" s="142"/>
      <c r="F135" s="142"/>
      <c r="G135" s="142"/>
      <c r="H135" s="142"/>
      <c r="I135" s="142"/>
      <c r="J135" s="142"/>
      <c r="K135" s="142"/>
      <c r="L135" s="142"/>
      <c r="M135" s="79"/>
      <c r="N135" s="142"/>
      <c r="O135" s="142"/>
      <c r="P135" s="142"/>
    </row>
    <row r="136" spans="1:16" hidden="1">
      <c r="A136" s="142">
        <f t="shared" si="8"/>
        <v>19</v>
      </c>
      <c r="B136" s="142" t="str">
        <f>'89'!B30</f>
        <v>Hồng Hạ</v>
      </c>
      <c r="C136" s="79" t="e">
        <f>SUM(D136:P136)-#REF!</f>
        <v>#REF!</v>
      </c>
      <c r="D136" s="142"/>
      <c r="E136" s="142"/>
      <c r="F136" s="142"/>
      <c r="G136" s="142"/>
      <c r="H136" s="142"/>
      <c r="I136" s="142"/>
      <c r="J136" s="142"/>
      <c r="K136" s="142"/>
      <c r="L136" s="142"/>
      <c r="M136" s="79"/>
      <c r="N136" s="142"/>
      <c r="O136" s="142"/>
      <c r="P136" s="142"/>
    </row>
    <row r="137" spans="1:16" hidden="1">
      <c r="A137" s="142">
        <f t="shared" si="8"/>
        <v>20</v>
      </c>
      <c r="B137" s="142" t="str">
        <f>'89'!B31</f>
        <v>Hồng Trung</v>
      </c>
      <c r="C137" s="79" t="e">
        <f>SUM(D137:P137)-#REF!</f>
        <v>#REF!</v>
      </c>
      <c r="D137" s="142"/>
      <c r="E137" s="142"/>
      <c r="F137" s="142"/>
      <c r="G137" s="142"/>
      <c r="H137" s="142"/>
      <c r="I137" s="142"/>
      <c r="J137" s="142"/>
      <c r="K137" s="142"/>
      <c r="L137" s="142"/>
      <c r="M137" s="79"/>
      <c r="N137" s="142"/>
      <c r="O137" s="142"/>
      <c r="P137" s="142"/>
    </row>
    <row r="138" spans="1:16" hidden="1">
      <c r="A138" s="142">
        <f t="shared" si="8"/>
        <v>21</v>
      </c>
      <c r="B138" s="142" t="str">
        <f>'89'!B32</f>
        <v>Hương Nguyên</v>
      </c>
      <c r="C138" s="79" t="e">
        <f>SUM(D138:P138)-#REF!</f>
        <v>#REF!</v>
      </c>
      <c r="D138" s="142"/>
      <c r="E138" s="142"/>
      <c r="F138" s="142"/>
      <c r="G138" s="142"/>
      <c r="H138" s="142"/>
      <c r="I138" s="142"/>
      <c r="J138" s="142"/>
      <c r="K138" s="142"/>
      <c r="L138" s="142"/>
      <c r="M138" s="79"/>
      <c r="N138" s="142"/>
      <c r="O138" s="142"/>
      <c r="P138" s="142"/>
    </row>
    <row r="139" spans="1:16" hidden="1">
      <c r="A139" s="142">
        <f t="shared" si="8"/>
        <v>22</v>
      </c>
      <c r="B139" s="142" t="s">
        <v>250</v>
      </c>
      <c r="C139" s="79" t="e">
        <f>SUM(D139:P139)-#REF!</f>
        <v>#REF!</v>
      </c>
      <c r="D139" s="146">
        <v>4034714</v>
      </c>
      <c r="E139" s="146">
        <v>3842000</v>
      </c>
      <c r="F139" s="146">
        <v>1376708</v>
      </c>
      <c r="G139" s="146"/>
      <c r="H139" s="146">
        <v>520000</v>
      </c>
      <c r="I139" s="146">
        <v>3439000</v>
      </c>
      <c r="J139" s="146">
        <v>1820000</v>
      </c>
      <c r="K139" s="146">
        <v>273000</v>
      </c>
      <c r="L139" s="146">
        <v>0</v>
      </c>
      <c r="M139" s="79"/>
      <c r="N139" s="146">
        <v>88737584</v>
      </c>
      <c r="O139" s="146">
        <v>4315368</v>
      </c>
      <c r="P139" s="146"/>
    </row>
    <row r="140" spans="1:16" s="247" customFormat="1" hidden="1">
      <c r="B140" s="247" t="s">
        <v>268</v>
      </c>
      <c r="D140" s="247">
        <f>'92'!W60+'92'!W61+'92'!W62</f>
        <v>17507159</v>
      </c>
      <c r="F140" s="249">
        <f>'92'!W41</f>
        <v>1600000</v>
      </c>
      <c r="M140" s="247" t="e">
        <f>SUM(#REF!)</f>
        <v>#REF!</v>
      </c>
    </row>
    <row r="141" spans="1:16" s="246" customFormat="1" hidden="1">
      <c r="D141" s="248">
        <f>D11-D140</f>
        <v>202504739</v>
      </c>
      <c r="E141" s="248">
        <f>E11-E140</f>
        <v>0</v>
      </c>
      <c r="F141" s="249">
        <f>F11-F140</f>
        <v>-895000</v>
      </c>
      <c r="G141" s="248">
        <f t="shared" ref="G141:P141" si="9">G11-G140</f>
        <v>440000</v>
      </c>
      <c r="H141" s="248">
        <f t="shared" si="9"/>
        <v>0</v>
      </c>
      <c r="I141" s="248">
        <f t="shared" si="9"/>
        <v>310000</v>
      </c>
      <c r="J141" s="248">
        <f t="shared" si="9"/>
        <v>540000</v>
      </c>
      <c r="K141" s="248">
        <f t="shared" si="9"/>
        <v>150000</v>
      </c>
      <c r="L141" s="248">
        <f t="shared" si="9"/>
        <v>3333969</v>
      </c>
      <c r="M141" s="248" t="e">
        <f t="shared" si="9"/>
        <v>#REF!</v>
      </c>
      <c r="N141" s="248">
        <f t="shared" si="9"/>
        <v>49664834</v>
      </c>
      <c r="O141" s="248">
        <f t="shared" si="9"/>
        <v>10519036</v>
      </c>
      <c r="P141" s="248">
        <f t="shared" si="9"/>
        <v>585000</v>
      </c>
    </row>
    <row r="142" spans="1:16" s="246" customFormat="1" hidden="1">
      <c r="F142" s="249">
        <v>197691134</v>
      </c>
      <c r="M142" s="246">
        <v>7199809</v>
      </c>
    </row>
    <row r="143" spans="1:16" s="246" customFormat="1" hidden="1">
      <c r="F143" s="249">
        <f>F141-F142</f>
        <v>-198586134</v>
      </c>
      <c r="M143" s="248" t="e">
        <f>M141-M142</f>
        <v>#REF!</v>
      </c>
    </row>
    <row r="144" spans="1:16" s="246" customFormat="1" hidden="1"/>
    <row r="145" s="246" customFormat="1"/>
    <row r="146" s="246" customFormat="1"/>
    <row r="147" s="246" customFormat="1"/>
    <row r="148" s="246" customFormat="1"/>
  </sheetData>
  <sheetProtection algorithmName="SHA-512" hashValue="8H2/aGwfkTTZhfscnzaIE4OyFWXVkmZ3sHQigeSmhbrqxd9FgQ4Wyl09RuIH03YGhbJy/RdYqhtzF070dhjaIA==" saltValue="J67cyipK3bYv0FzzLNiPkA==" spinCount="100000" sheet="1" objects="1" scenarios="1"/>
  <mergeCells count="21">
    <mergeCell ref="N7:N8"/>
    <mergeCell ref="J7:J8"/>
    <mergeCell ref="K7:K8"/>
    <mergeCell ref="L7:L8"/>
    <mergeCell ref="M7:M8"/>
    <mergeCell ref="Q7:Q8"/>
    <mergeCell ref="D6:Q6"/>
    <mergeCell ref="N2:P2"/>
    <mergeCell ref="A3:P3"/>
    <mergeCell ref="A4:P4"/>
    <mergeCell ref="D7:D8"/>
    <mergeCell ref="E7:E8"/>
    <mergeCell ref="P7:P8"/>
    <mergeCell ref="A6:A8"/>
    <mergeCell ref="B6:B8"/>
    <mergeCell ref="C6:C8"/>
    <mergeCell ref="F7:F8"/>
    <mergeCell ref="G7:G8"/>
    <mergeCell ref="H7:H8"/>
    <mergeCell ref="I7:I8"/>
    <mergeCell ref="O7:O8"/>
  </mergeCells>
  <printOptions horizontalCentered="1"/>
  <pageMargins left="0" right="0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23</vt:i4>
      </vt:variant>
    </vt:vector>
  </HeadingPairs>
  <TitlesOfParts>
    <vt:vector size="37" baseType="lpstr">
      <vt:lpstr>ML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XDCB</vt:lpstr>
      <vt:lpstr>'81'!Print_Area</vt:lpstr>
      <vt:lpstr>'82'!Print_Area</vt:lpstr>
      <vt:lpstr>'83'!Print_Area</vt:lpstr>
      <vt:lpstr>'84'!Print_Area</vt:lpstr>
      <vt:lpstr>'85'!Print_Area</vt:lpstr>
      <vt:lpstr>'86'!Print_Area</vt:lpstr>
      <vt:lpstr>'87'!Print_Area</vt:lpstr>
      <vt:lpstr>'88'!Print_Area</vt:lpstr>
      <vt:lpstr>'89'!Print_Area</vt:lpstr>
      <vt:lpstr>'90'!Print_Area</vt:lpstr>
      <vt:lpstr>'91'!Print_Area</vt:lpstr>
      <vt:lpstr>'92'!Print_Area</vt:lpstr>
      <vt:lpstr>ML!Print_Area</vt:lpstr>
      <vt:lpstr>'81'!Print_Titles</vt:lpstr>
      <vt:lpstr>'82'!Print_Titles</vt:lpstr>
      <vt:lpstr>'83'!Print_Titles</vt:lpstr>
      <vt:lpstr>'84'!Print_Titles</vt:lpstr>
      <vt:lpstr>'86'!Print_Titles</vt:lpstr>
      <vt:lpstr>'87'!Print_Titles</vt:lpstr>
      <vt:lpstr>'88'!Print_Titles</vt:lpstr>
      <vt:lpstr>'89'!Print_Titles</vt:lpstr>
      <vt:lpstr>'90'!Print_Titles</vt:lpstr>
      <vt:lpstr>'92'!Print_Titles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Dinh Xuan Ha</dc:creator>
  <cp:lastModifiedBy>HP</cp:lastModifiedBy>
  <cp:lastPrinted>2020-01-08T09:08:35Z</cp:lastPrinted>
  <dcterms:created xsi:type="dcterms:W3CDTF">2002-06-06T06:34:24Z</dcterms:created>
  <dcterms:modified xsi:type="dcterms:W3CDTF">2020-01-15T02:08:26Z</dcterms:modified>
</cp:coreProperties>
</file>